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106" i="2" l="1"/>
  <c r="G18" i="3" l="1"/>
  <c r="J52" i="3" l="1"/>
  <c r="K35" i="2"/>
  <c r="G29" i="4" l="1"/>
  <c r="D116" i="2" l="1"/>
  <c r="E116" i="2"/>
  <c r="F116" i="2"/>
  <c r="G116" i="2"/>
  <c r="J104" i="2"/>
  <c r="I75" i="2"/>
  <c r="J84" i="2"/>
  <c r="J83" i="2"/>
  <c r="K36" i="2"/>
  <c r="J36" i="2"/>
  <c r="H59" i="3" l="1"/>
  <c r="J70" i="2" l="1"/>
  <c r="H98" i="2" l="1"/>
  <c r="K35" i="3" l="1"/>
  <c r="D57" i="3"/>
  <c r="I44" i="3"/>
  <c r="J121" i="2"/>
  <c r="I116" i="2"/>
  <c r="I109" i="2" s="1"/>
  <c r="H116" i="2"/>
  <c r="I57" i="2"/>
  <c r="H57" i="2"/>
  <c r="G24" i="4" l="1"/>
  <c r="G23" i="4" s="1"/>
  <c r="G22" i="4" s="1"/>
  <c r="G28" i="4"/>
  <c r="G27" i="4" s="1"/>
  <c r="D24" i="4"/>
  <c r="D23" i="4" s="1"/>
  <c r="D22" i="4" s="1"/>
  <c r="D29" i="4"/>
  <c r="D28" i="4" s="1"/>
  <c r="D27" i="4" s="1"/>
  <c r="J129" i="2"/>
  <c r="H68" i="2"/>
  <c r="H67" i="2" s="1"/>
  <c r="H66" i="2" s="1"/>
  <c r="G68" i="2"/>
  <c r="G67" i="2" s="1"/>
  <c r="G66" i="2" s="1"/>
  <c r="I40" i="2"/>
  <c r="G40" i="2"/>
  <c r="F40" i="2"/>
  <c r="D40" i="2"/>
  <c r="J43" i="2"/>
  <c r="K80" i="2"/>
  <c r="J80" i="2"/>
  <c r="L28" i="2"/>
  <c r="K28" i="2"/>
  <c r="J28" i="2"/>
  <c r="L41" i="3"/>
  <c r="K41" i="3"/>
  <c r="J41" i="3"/>
  <c r="H38" i="3"/>
  <c r="G38" i="3"/>
  <c r="E38" i="3"/>
  <c r="D38" i="3"/>
  <c r="I98" i="2"/>
  <c r="L35" i="3"/>
  <c r="J102" i="2"/>
  <c r="J91" i="2"/>
  <c r="L30" i="2"/>
  <c r="K30" i="2"/>
  <c r="J30" i="2"/>
  <c r="J108" i="2"/>
  <c r="G98" i="2"/>
  <c r="G97" i="2" s="1"/>
  <c r="J90" i="2"/>
  <c r="G57" i="2"/>
  <c r="H31" i="3"/>
  <c r="G31" i="3"/>
  <c r="E31" i="3"/>
  <c r="D31" i="3"/>
  <c r="D25" i="3"/>
  <c r="J35" i="3"/>
  <c r="I106" i="2"/>
  <c r="I103" i="2" s="1"/>
  <c r="H106" i="2"/>
  <c r="H103" i="2" s="1"/>
  <c r="G106" i="2"/>
  <c r="G103" i="2" s="1"/>
  <c r="F106" i="2"/>
  <c r="F103" i="2" s="1"/>
  <c r="E106" i="2"/>
  <c r="E103" i="2" s="1"/>
  <c r="D103" i="2"/>
  <c r="H97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31" i="2"/>
  <c r="K131" i="2"/>
  <c r="J131" i="2"/>
  <c r="L130" i="2"/>
  <c r="K130" i="2"/>
  <c r="J130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18" i="2"/>
  <c r="K118" i="2"/>
  <c r="J118" i="2"/>
  <c r="L117" i="2"/>
  <c r="K117" i="2"/>
  <c r="J117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07" i="2"/>
  <c r="K107" i="2"/>
  <c r="J107" i="2"/>
  <c r="L106" i="2"/>
  <c r="K106" i="2"/>
  <c r="J106" i="2"/>
  <c r="L103" i="2"/>
  <c r="K103" i="2"/>
  <c r="J103" i="2"/>
  <c r="L100" i="2"/>
  <c r="K100" i="2"/>
  <c r="J100" i="2"/>
  <c r="L99" i="2"/>
  <c r="K99" i="2"/>
  <c r="J99" i="2"/>
  <c r="L95" i="2"/>
  <c r="K95" i="2"/>
  <c r="J95" i="2"/>
  <c r="L94" i="2"/>
  <c r="K94" i="2"/>
  <c r="J94" i="2"/>
  <c r="L93" i="2"/>
  <c r="K93" i="2"/>
  <c r="J93" i="2"/>
  <c r="L87" i="2"/>
  <c r="K87" i="2"/>
  <c r="J87" i="2"/>
  <c r="L85" i="2"/>
  <c r="K85" i="2"/>
  <c r="J85" i="2"/>
  <c r="L81" i="2"/>
  <c r="K81" i="2"/>
  <c r="J81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L74" i="2"/>
  <c r="K74" i="2"/>
  <c r="J74" i="2"/>
  <c r="L73" i="2"/>
  <c r="L72" i="2"/>
  <c r="L71" i="2"/>
  <c r="L69" i="2"/>
  <c r="K69" i="2"/>
  <c r="J69" i="2"/>
  <c r="L68" i="2"/>
  <c r="L67" i="2"/>
  <c r="L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L60" i="2"/>
  <c r="L59" i="2"/>
  <c r="K59" i="2"/>
  <c r="J59" i="2"/>
  <c r="L58" i="2"/>
  <c r="K58" i="2"/>
  <c r="J58" i="2"/>
  <c r="L56" i="2"/>
  <c r="K56" i="2"/>
  <c r="J56" i="2"/>
  <c r="L55" i="2"/>
  <c r="K55" i="2"/>
  <c r="J55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L45" i="2"/>
  <c r="K45" i="2"/>
  <c r="J45" i="2"/>
  <c r="L44" i="2"/>
  <c r="K44" i="2"/>
  <c r="J44" i="2"/>
  <c r="L42" i="2"/>
  <c r="K42" i="2"/>
  <c r="J42" i="2"/>
  <c r="L41" i="2"/>
  <c r="K41" i="2"/>
  <c r="J41" i="2"/>
  <c r="K40" i="2"/>
  <c r="L39" i="2"/>
  <c r="K39" i="2"/>
  <c r="J39" i="2"/>
  <c r="L38" i="2"/>
  <c r="K38" i="2"/>
  <c r="J38" i="2"/>
  <c r="K37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5" i="2"/>
  <c r="L24" i="2"/>
  <c r="K24" i="2"/>
  <c r="J24" i="2"/>
  <c r="L23" i="2"/>
  <c r="K23" i="2"/>
  <c r="J23" i="2"/>
  <c r="L22" i="2"/>
  <c r="K22" i="2"/>
  <c r="J22" i="2"/>
  <c r="L21" i="2"/>
  <c r="K21" i="2"/>
  <c r="J21" i="2"/>
  <c r="L18" i="2"/>
  <c r="K18" i="2"/>
  <c r="J18" i="2"/>
  <c r="L17" i="2"/>
  <c r="K17" i="2"/>
  <c r="J17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7" i="4"/>
  <c r="D7" i="4"/>
  <c r="L37" i="3"/>
  <c r="K37" i="3"/>
  <c r="J37" i="3"/>
  <c r="H36" i="3"/>
  <c r="G36" i="3"/>
  <c r="F36" i="3"/>
  <c r="L36" i="3" s="1"/>
  <c r="E36" i="3"/>
  <c r="K36" i="3" s="1"/>
  <c r="D36" i="3"/>
  <c r="J36" i="3" s="1"/>
  <c r="L60" i="3"/>
  <c r="K60" i="3"/>
  <c r="J60" i="3"/>
  <c r="I59" i="3"/>
  <c r="G59" i="3"/>
  <c r="J59" i="3" s="1"/>
  <c r="F59" i="3"/>
  <c r="E59" i="3"/>
  <c r="K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L47" i="3" s="1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J47" i="3" l="1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8" i="2"/>
  <c r="F97" i="2" s="1"/>
  <c r="E98" i="2"/>
  <c r="E97" i="2" s="1"/>
  <c r="D98" i="2"/>
  <c r="D97" i="2" s="1"/>
  <c r="F109" i="2"/>
  <c r="E109" i="2"/>
  <c r="D109" i="2"/>
  <c r="I92" i="2"/>
  <c r="I88" i="2" s="1"/>
  <c r="H92" i="2"/>
  <c r="H88" i="2" s="1"/>
  <c r="G92" i="2"/>
  <c r="G88" i="2" s="1"/>
  <c r="F92" i="2"/>
  <c r="F88" i="2" s="1"/>
  <c r="E92" i="2"/>
  <c r="E88" i="2" s="1"/>
  <c r="D92" i="2"/>
  <c r="D88" i="2" s="1"/>
  <c r="H75" i="2"/>
  <c r="G75" i="2"/>
  <c r="E75" i="2"/>
  <c r="D75" i="2"/>
  <c r="H73" i="2"/>
  <c r="G73" i="2"/>
  <c r="E73" i="2"/>
  <c r="E72" i="2" s="1"/>
  <c r="E71" i="2" s="1"/>
  <c r="D73" i="2"/>
  <c r="D72" i="2" s="1"/>
  <c r="D71" i="2" s="1"/>
  <c r="E68" i="2"/>
  <c r="D68" i="2"/>
  <c r="H61" i="2"/>
  <c r="G61" i="2"/>
  <c r="G60" i="2" s="1"/>
  <c r="E61" i="2"/>
  <c r="E60" i="2" s="1"/>
  <c r="D61" i="2"/>
  <c r="D60" i="2" s="1"/>
  <c r="F57" i="2"/>
  <c r="E57" i="2"/>
  <c r="D57" i="2"/>
  <c r="I54" i="2"/>
  <c r="I53" i="2" s="1"/>
  <c r="H54" i="2"/>
  <c r="H53" i="2" s="1"/>
  <c r="G54" i="2"/>
  <c r="G53" i="2" s="1"/>
  <c r="F54" i="2"/>
  <c r="E54" i="2"/>
  <c r="D54" i="2"/>
  <c r="H46" i="2"/>
  <c r="G46" i="2"/>
  <c r="E46" i="2"/>
  <c r="D46" i="2"/>
  <c r="F37" i="2"/>
  <c r="D37" i="2"/>
  <c r="H26" i="2"/>
  <c r="G26" i="2"/>
  <c r="F26" i="2"/>
  <c r="L26" i="2" s="1"/>
  <c r="E26" i="2"/>
  <c r="E25" i="2" s="1"/>
  <c r="D26" i="2"/>
  <c r="D25" i="2" s="1"/>
  <c r="I20" i="2"/>
  <c r="H20" i="2"/>
  <c r="G20" i="2"/>
  <c r="F20" i="2"/>
  <c r="F19" i="2" s="1"/>
  <c r="E20" i="2"/>
  <c r="E19" i="2" s="1"/>
  <c r="D20" i="2"/>
  <c r="D19" i="2" s="1"/>
  <c r="I13" i="2"/>
  <c r="H13" i="2"/>
  <c r="F13" i="2"/>
  <c r="F12" i="2" s="1"/>
  <c r="E12" i="2"/>
  <c r="D13" i="2"/>
  <c r="D12" i="2" s="1"/>
  <c r="F53" i="2" l="1"/>
  <c r="E53" i="2"/>
  <c r="H19" i="2"/>
  <c r="K19" i="2" s="1"/>
  <c r="K20" i="2"/>
  <c r="D53" i="2"/>
  <c r="D52" i="2" s="1"/>
  <c r="F52" i="2"/>
  <c r="E52" i="2"/>
  <c r="L54" i="2"/>
  <c r="J54" i="2"/>
  <c r="E67" i="2"/>
  <c r="E66" i="2" s="1"/>
  <c r="K68" i="2"/>
  <c r="D67" i="2"/>
  <c r="D66" i="2" s="1"/>
  <c r="J68" i="2"/>
  <c r="K54" i="2"/>
  <c r="K25" i="3"/>
  <c r="K75" i="2"/>
  <c r="J75" i="2"/>
  <c r="K88" i="2"/>
  <c r="K92" i="2"/>
  <c r="H60" i="2"/>
  <c r="K60" i="2" s="1"/>
  <c r="K61" i="2"/>
  <c r="J60" i="2"/>
  <c r="J61" i="2"/>
  <c r="K57" i="2"/>
  <c r="K46" i="2"/>
  <c r="J46" i="2"/>
  <c r="L25" i="3"/>
  <c r="L9" i="3"/>
  <c r="K9" i="3"/>
  <c r="J9" i="3"/>
  <c r="L109" i="2"/>
  <c r="L116" i="2"/>
  <c r="H109" i="2"/>
  <c r="K109" i="2" s="1"/>
  <c r="K116" i="2"/>
  <c r="G109" i="2"/>
  <c r="J109" i="2" s="1"/>
  <c r="J116" i="2"/>
  <c r="I97" i="2"/>
  <c r="L97" i="2" s="1"/>
  <c r="L98" i="2"/>
  <c r="K97" i="2"/>
  <c r="K98" i="2"/>
  <c r="J97" i="2"/>
  <c r="J98" i="2"/>
  <c r="L88" i="2"/>
  <c r="L92" i="2"/>
  <c r="J88" i="2"/>
  <c r="J92" i="2"/>
  <c r="H72" i="2"/>
  <c r="K73" i="2"/>
  <c r="G72" i="2"/>
  <c r="J73" i="2"/>
  <c r="L57" i="2"/>
  <c r="J57" i="2"/>
  <c r="I37" i="2"/>
  <c r="L37" i="2" s="1"/>
  <c r="L40" i="2"/>
  <c r="G37" i="2"/>
  <c r="J37" i="2" s="1"/>
  <c r="J40" i="2"/>
  <c r="H25" i="2"/>
  <c r="K25" i="2" s="1"/>
  <c r="K26" i="2"/>
  <c r="G25" i="2"/>
  <c r="J25" i="2" s="1"/>
  <c r="J26" i="2"/>
  <c r="I19" i="2"/>
  <c r="L19" i="2" s="1"/>
  <c r="L20" i="2"/>
  <c r="G19" i="2"/>
  <c r="J19" i="2" s="1"/>
  <c r="J20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K66" i="2" l="1"/>
  <c r="K67" i="2"/>
  <c r="J66" i="2"/>
  <c r="J67" i="2"/>
  <c r="F7" i="3"/>
  <c r="F62" i="3" s="1"/>
  <c r="I7" i="3"/>
  <c r="L31" i="3"/>
  <c r="G7" i="3"/>
  <c r="G62" i="3" s="1"/>
  <c r="H52" i="2"/>
  <c r="K52" i="2" s="1"/>
  <c r="K53" i="2"/>
  <c r="J31" i="3"/>
  <c r="J25" i="3"/>
  <c r="H71" i="2"/>
  <c r="K71" i="2" s="1"/>
  <c r="K72" i="2"/>
  <c r="G71" i="2"/>
  <c r="J71" i="2" s="1"/>
  <c r="J72" i="2"/>
  <c r="I52" i="2"/>
  <c r="L52" i="2" s="1"/>
  <c r="L53" i="2"/>
  <c r="G52" i="2"/>
  <c r="J52" i="2" s="1"/>
  <c r="J53" i="2"/>
  <c r="J18" i="3"/>
  <c r="J20" i="3"/>
  <c r="L18" i="3"/>
  <c r="L20" i="3"/>
  <c r="H7" i="3"/>
  <c r="H62" i="3" s="1"/>
  <c r="E44" i="3"/>
  <c r="E7" i="3" s="1"/>
  <c r="D44" i="3"/>
  <c r="D7" i="3" s="1"/>
  <c r="J38" i="3"/>
  <c r="K44" i="3" l="1"/>
  <c r="J44" i="3"/>
  <c r="D62" i="3"/>
  <c r="L7" i="3"/>
  <c r="I62" i="3"/>
  <c r="K38" i="3"/>
  <c r="J7" i="3" l="1"/>
  <c r="K7" i="3"/>
  <c r="E62" i="3"/>
</calcChain>
</file>

<file path=xl/sharedStrings.xml><?xml version="1.0" encoding="utf-8"?>
<sst xmlns="http://schemas.openxmlformats.org/spreadsheetml/2006/main" count="778" uniqueCount="432">
  <si>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</si>
  <si>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</si>
  <si>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</si>
  <si>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</si>
  <si>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</si>
  <si>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</si>
  <si>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</si>
  <si>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</si>
  <si>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</si>
  <si>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</si>
  <si>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</si>
  <si>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</si>
  <si>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</si>
  <si>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</si>
  <si>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</si>
  <si>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</si>
  <si>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</si>
  <si>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</si>
  <si>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</si>
  <si>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</si>
  <si>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</si>
  <si>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</si>
  <si>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</si>
  <si>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</si>
  <si>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</si>
  <si>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</si>
  <si>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</si>
  <si>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</si>
  <si>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</si>
  <si>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</si>
  <si>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</si>
  <si>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</si>
  <si>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</si>
  <si>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</si>
  <si>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</si>
  <si>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</si>
  <si>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</si>
  <si>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</si>
  <si>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</si>
  <si>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</si>
  <si>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</si>
  <si>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</si>
  <si>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</si>
  <si>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</si>
  <si>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</si>
  <si>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</si>
  <si>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</si>
  <si>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</si>
  <si>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</si>
  <si>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</si>
  <si>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</si>
  <si>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</si>
  <si>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</si>
  <si>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</si>
  <si>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</si>
  <si>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</si>
  <si>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</si>
  <si>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</si>
  <si>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</si>
  <si>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</si>
  <si>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</si>
  <si>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</si>
  <si>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</si>
  <si>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</si>
  <si>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</si>
  <si>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</si>
  <si>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</si>
  <si>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</si>
  <si>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</si>
  <si>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</si>
  <si>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</si>
  <si>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</si>
  <si>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</si>
  <si>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</si>
  <si>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</si>
  <si>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</si>
  <si>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</si>
  <si>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</si>
  <si>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</si>
  <si>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</si>
  <si>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</si>
  <si>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</si>
  <si>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</si>
  <si>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</si>
  <si>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</si>
  <si>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</si>
  <si>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</si>
  <si>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</si>
  <si>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</si>
  <si>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</si>
  <si>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</si>
  <si>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</si>
  <si>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</si>
  <si>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</si>
  <si>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</si>
  <si>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</si>
  <si>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</si>
  <si>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</si>
  <si>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</si>
  <si>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</si>
  <si>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</si>
  <si>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</si>
  <si>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</si>
  <si>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</si>
  <si>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</si>
  <si>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</si>
  <si>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</si>
  <si>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</si>
  <si>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</si>
  <si>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</si>
  <si>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</si>
  <si>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</si>
  <si>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</si>
  <si>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</si>
  <si>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</si>
  <si>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</si>
  <si>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</si>
  <si>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</si>
  <si>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</si>
  <si>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</si>
  <si>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</si>
  <si>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</si>
  <si>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</si>
  <si>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</si>
  <si>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</si>
  <si>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</si>
  <si>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</si>
  <si>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</si>
  <si>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</si>
  <si>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</si>
  <si>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</si>
  <si>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</si>
  <si>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</si>
  <si>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</si>
  <si>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</si>
  <si>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</si>
  <si>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</si>
  <si>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</si>
  <si>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</si>
  <si>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</si>
  <si>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</si>
  <si>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</si>
  <si>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</si>
  <si>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</si>
  <si>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</si>
  <si>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</si>
  <si>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</si>
  <si>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</si>
  <si>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</si>
  <si>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</si>
  <si>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</si>
  <si>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</si>
  <si>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</si>
  <si>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</si>
  <si>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</si>
  <si>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</si>
  <si>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</si>
  <si>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</si>
  <si>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</si>
  <si>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</si>
  <si>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</si>
  <si>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</si>
  <si>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</si>
  <si>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</si>
  <si>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</si>
  <si>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</si>
  <si>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</si>
  <si>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</si>
  <si>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</si>
  <si>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</si>
  <si>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</si>
  <si>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</si>
  <si>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</si>
  <si>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</si>
  <si>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</si>
  <si>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</si>
  <si>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</si>
  <si>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</si>
  <si>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</si>
  <si>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</si>
  <si>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</si>
  <si>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</si>
  <si>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</si>
  <si>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</si>
  <si>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</si>
  <si>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</si>
  <si>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</si>
  <si>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</si>
  <si>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</si>
  <si>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</si>
  <si>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</si>
  <si>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</si>
  <si>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</si>
  <si>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</si>
  <si>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</si>
  <si>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</si>
  <si>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</si>
  <si>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</si>
  <si>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</si>
  <si>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</si>
  <si>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</si>
  <si>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</si>
  <si>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</si>
  <si>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</si>
  <si>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</si>
  <si>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</si>
  <si>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</si>
  <si>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</si>
  <si>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</si>
  <si>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</si>
  <si>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</si>
  <si>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</si>
  <si>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</si>
  <si>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</si>
  <si>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</si>
  <si>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</si>
  <si>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</si>
  <si>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</si>
  <si>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</si>
  <si>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</si>
  <si>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</si>
  <si>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</si>
  <si>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</si>
  <si>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</si>
  <si>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</si>
  <si>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</si>
  <si>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</si>
  <si>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</si>
  <si>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</si>
  <si>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</si>
  <si>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</si>
  <si>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</si>
  <si>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</si>
  <si>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</si>
  <si>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</si>
  <si>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</si>
  <si>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</si>
  <si>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</si>
  <si>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</si>
  <si>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</si>
  <si>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</si>
  <si>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</si>
  <si>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</si>
  <si>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</si>
  <si>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</si>
  <si>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</si>
  <si>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</si>
  <si>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</si>
  <si>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</si>
  <si>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</si>
  <si>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</si>
  <si>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</si>
  <si>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</si>
  <si>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</si>
  <si>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</si>
  <si>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</si>
  <si>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</si>
  <si>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</si>
  <si>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</si>
  <si>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</si>
  <si>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</si>
  <si>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</si>
  <si>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</si>
  <si>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</si>
  <si>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</si>
  <si>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</si>
  <si>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</si>
  <si>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</si>
  <si>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</si>
  <si>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</si>
  <si>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</si>
  <si>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</si>
  <si>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</si>
  <si>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</si>
  <si>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</si>
  <si>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</si>
  <si>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</si>
  <si>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</si>
  <si>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</si>
  <si>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</si>
  <si>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</si>
  <si>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</si>
  <si>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</si>
  <si>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</si>
  <si>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</si>
  <si>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</si>
  <si>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</si>
  <si>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</si>
  <si>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</si>
  <si>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</si>
  <si>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</si>
  <si>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</si>
  <si>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</si>
  <si>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</si>
  <si>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</si>
  <si>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</si>
  <si>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</si>
  <si>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</si>
  <si>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</si>
  <si>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</si>
  <si>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</si>
  <si>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</si>
  <si>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</si>
  <si>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</si>
  <si>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</si>
  <si>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</si>
  <si>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</si>
  <si>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</si>
  <si>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</si>
  <si>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</si>
  <si>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</si>
  <si>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</si>
  <si>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</si>
  <si>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</si>
  <si>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</si>
  <si>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</si>
  <si>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</si>
  <si>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</si>
  <si>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</si>
  <si>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</si>
  <si>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</si>
  <si>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</si>
  <si>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</si>
  <si>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</si>
  <si>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</si>
  <si>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</si>
  <si>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</si>
  <si>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</si>
  <si>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</si>
  <si>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</si>
  <si>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</si>
  <si>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</si>
  <si>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</si>
  <si>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</si>
  <si>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</si>
  <si>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</si>
  <si>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</si>
  <si>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</si>
  <si>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</si>
  <si>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</si>
  <si>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</si>
  <si>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</si>
  <si>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</si>
  <si>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</si>
  <si>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</si>
  <si>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</si>
  <si>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</si>
  <si>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</si>
  <si>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</si>
  <si>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</si>
  <si>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</si>
  <si>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</si>
  <si>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</si>
  <si>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</si>
  <si>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</si>
  <si>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</si>
  <si>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</si>
  <si>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</si>
  <si>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</si>
  <si>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</si>
  <si>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</si>
  <si>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</si>
  <si>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</si>
  <si>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</si>
  <si>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</si>
  <si>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</si>
  <si>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</si>
  <si>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</si>
  <si>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</si>
  <si>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</si>
  <si>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</si>
  <si>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</si>
  <si>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</si>
  <si>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</si>
  <si>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</si>
  <si>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</si>
  <si>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</si>
  <si>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</si>
  <si>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</si>
  <si>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</si>
  <si>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</si>
  <si>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</si>
  <si>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</si>
  <si>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</si>
  <si>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</si>
  <si>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</si>
  <si>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</si>
  <si>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</si>
  <si>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</si>
  <si>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</si>
  <si>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</si>
  <si>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</si>
  <si>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</si>
  <si>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</si>
  <si>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</si>
  <si>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</si>
  <si>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</si>
  <si>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</si>
  <si>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</si>
  <si>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</si>
  <si>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</si>
  <si>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</si>
  <si>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</si>
  <si>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</si>
  <si>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</si>
  <si>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</si>
  <si>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</si>
  <si>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</si>
  <si>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</si>
  <si>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</si>
  <si>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</si>
  <si>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</si>
  <si>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</si>
  <si>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</si>
  <si>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</si>
  <si>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</si>
  <si>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</si>
  <si>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Прочие расходы от компенсации затрат бюджетов муниципальных районов</t>
  </si>
  <si>
    <t>000 11302995050000 130</t>
  </si>
  <si>
    <t xml:space="preserve"> 000 202225519 05 0000 151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</si>
  <si>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</si>
  <si>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</si>
  <si>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>000 10504020021000110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</si>
  <si>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</si>
  <si>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000 1163305013 0000 140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</si>
  <si>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</si>
  <si>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000 1050301013 0000 110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</si>
  <si>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</si>
  <si>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Охрана семьи и детства</t>
  </si>
  <si>
    <t>000 10040000000000 000</t>
  </si>
  <si>
    <t xml:space="preserve">СПРАВКА ОБ ИСПОЛНЕНИИ КОНСОЛИДИРОВАННОГО БЮДЖЕТА МАМСКО-ЧУЙСКОГО РАЙОНА ЗА ДЕКАБРЬ 2019 ГОДА 
</t>
  </si>
  <si>
    <t xml:space="preserve"> 000 1010202201 0000 110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</si>
</sst>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workbookViewId="0">
      <selection activeCell="H14" sqref="H14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430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532252563</v>
      </c>
      <c r="E9" s="66">
        <v>472728794.55000001</v>
      </c>
      <c r="F9" s="66">
        <v>92626100</v>
      </c>
      <c r="G9" s="66">
        <v>518507844.75</v>
      </c>
      <c r="H9" s="66">
        <v>461905712.49000001</v>
      </c>
      <c r="I9" s="66">
        <v>89704463.810000002</v>
      </c>
      <c r="J9" s="66">
        <f>G9/D9*100</f>
        <v>97.417632303632516</v>
      </c>
      <c r="K9" s="66">
        <f>H9/E9*100</f>
        <v>97.710509242344173</v>
      </c>
      <c r="L9" s="66">
        <f>I9/F9*100</f>
        <v>96.845774365972446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71014200</v>
      </c>
      <c r="E11" s="66">
        <v>53240800</v>
      </c>
      <c r="F11" s="66">
        <v>17773400</v>
      </c>
      <c r="G11" s="66">
        <v>67273198.319999993</v>
      </c>
      <c r="H11" s="66">
        <v>50438999.149999999</v>
      </c>
      <c r="I11" s="66">
        <v>16834199.170000002</v>
      </c>
      <c r="J11" s="66">
        <f t="shared" ref="J11:L48" si="0">G11/D11*100</f>
        <v>94.73203714186738</v>
      </c>
      <c r="K11" s="66">
        <f t="shared" ref="K11:L48" si="1">H11/E11*100</f>
        <v>94.737492956529579</v>
      </c>
      <c r="L11" s="66">
        <f t="shared" ref="L11:L48" si="2">I11/F11*100</f>
        <v>94.715694070914964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46229500</v>
      </c>
      <c r="E12" s="62">
        <f t="shared" si="3"/>
        <v>35371000</v>
      </c>
      <c r="F12" s="62">
        <f t="shared" si="3"/>
        <v>10858500</v>
      </c>
      <c r="G12" s="62">
        <f t="shared" si="3"/>
        <v>47117055.969999999</v>
      </c>
      <c r="H12" s="62">
        <f t="shared" si="3"/>
        <v>35686633.460000008</v>
      </c>
      <c r="I12" s="62">
        <f t="shared" si="3"/>
        <v>11430422.51</v>
      </c>
      <c r="J12" s="66">
        <f t="shared" si="0"/>
        <v>101.91989091381043</v>
      </c>
      <c r="K12" s="66">
        <f t="shared" si="1"/>
        <v>100.89235096548022</v>
      </c>
      <c r="L12" s="66">
        <f t="shared" si="2"/>
        <v>105.26704894782888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SUM(D14:D18)</f>
        <v>46229500</v>
      </c>
      <c r="E13" s="29">
        <f t="shared" si="4"/>
        <v>35371000</v>
      </c>
      <c r="F13" s="29">
        <f t="shared" si="4"/>
        <v>10858500</v>
      </c>
      <c r="G13" s="29">
        <f t="shared" si="4"/>
        <v>47117055.969999999</v>
      </c>
      <c r="H13" s="29">
        <f t="shared" si="4"/>
        <v>35686633.460000008</v>
      </c>
      <c r="I13" s="29">
        <f t="shared" si="4"/>
        <v>11430422.51</v>
      </c>
      <c r="J13" s="22">
        <f t="shared" si="0"/>
        <v>101.91989091381043</v>
      </c>
      <c r="K13" s="22">
        <f t="shared" si="1"/>
        <v>100.89235096548022</v>
      </c>
      <c r="L13" s="22">
        <f t="shared" si="2"/>
        <v>105.26704894782888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45361000</v>
      </c>
      <c r="E14" s="29">
        <v>34515000</v>
      </c>
      <c r="F14" s="29">
        <v>10846000</v>
      </c>
      <c r="G14" s="29">
        <v>46028589.439999998</v>
      </c>
      <c r="H14" s="29">
        <v>34862037.600000001</v>
      </c>
      <c r="I14" s="29">
        <v>11166551.84</v>
      </c>
      <c r="J14" s="22">
        <f t="shared" si="0"/>
        <v>101.47172557924206</v>
      </c>
      <c r="K14" s="22">
        <f t="shared" si="1"/>
        <v>101.00546892655369</v>
      </c>
      <c r="L14" s="22">
        <f t="shared" si="2"/>
        <v>102.95548441821869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54000</v>
      </c>
      <c r="E15" s="29">
        <v>44000</v>
      </c>
      <c r="F15" s="29">
        <v>10000</v>
      </c>
      <c r="G15" s="29">
        <v>64183.7</v>
      </c>
      <c r="H15" s="29">
        <v>48624.02</v>
      </c>
      <c r="I15" s="29">
        <v>15559.68</v>
      </c>
      <c r="J15" s="22">
        <f t="shared" si="0"/>
        <v>118.85870370370371</v>
      </c>
      <c r="K15" s="22">
        <f t="shared" si="1"/>
        <v>110.50913636363634</v>
      </c>
      <c r="L15" s="22">
        <f t="shared" si="2"/>
        <v>155.5968</v>
      </c>
      <c r="M15" s="7"/>
    </row>
    <row r="16" spans="1:13" ht="126" customHeight="1" x14ac:dyDescent="0.25">
      <c r="A16" s="26" t="s">
        <v>31</v>
      </c>
      <c r="B16" s="27" t="s">
        <v>19</v>
      </c>
      <c r="C16" s="28" t="s">
        <v>431</v>
      </c>
      <c r="D16" s="29"/>
      <c r="E16" s="29"/>
      <c r="F16" s="29"/>
      <c r="G16" s="29"/>
      <c r="H16" s="29"/>
      <c r="I16" s="29"/>
      <c r="J16" s="22"/>
      <c r="K16" s="22"/>
      <c r="L16" s="22"/>
      <c r="M16" s="7"/>
    </row>
    <row r="17" spans="1:13" ht="62.25" customHeight="1" x14ac:dyDescent="0.25">
      <c r="A17" s="26" t="s">
        <v>33</v>
      </c>
      <c r="B17" s="27" t="s">
        <v>19</v>
      </c>
      <c r="C17" s="28" t="s">
        <v>34</v>
      </c>
      <c r="D17" s="29">
        <v>32500</v>
      </c>
      <c r="E17" s="29">
        <v>30000</v>
      </c>
      <c r="F17" s="29">
        <v>2500</v>
      </c>
      <c r="G17" s="29">
        <v>41136.93</v>
      </c>
      <c r="H17" s="29">
        <v>31164.34</v>
      </c>
      <c r="I17" s="29">
        <v>9972.59</v>
      </c>
      <c r="J17" s="22">
        <f t="shared" si="0"/>
        <v>126.57516923076923</v>
      </c>
      <c r="K17" s="22">
        <f t="shared" si="1"/>
        <v>103.88113333333334</v>
      </c>
      <c r="L17" s="22">
        <f t="shared" si="2"/>
        <v>398.90359999999998</v>
      </c>
      <c r="M17" s="7"/>
    </row>
    <row r="18" spans="1:13" ht="89.25" customHeight="1" x14ac:dyDescent="0.25">
      <c r="A18" s="26" t="s">
        <v>35</v>
      </c>
      <c r="B18" s="27" t="s">
        <v>19</v>
      </c>
      <c r="C18" s="28" t="s">
        <v>36</v>
      </c>
      <c r="D18" s="29">
        <v>782000</v>
      </c>
      <c r="E18" s="29">
        <v>782000</v>
      </c>
      <c r="F18" s="29">
        <v>0</v>
      </c>
      <c r="G18" s="29">
        <v>983145.9</v>
      </c>
      <c r="H18" s="29">
        <v>744807.5</v>
      </c>
      <c r="I18" s="29">
        <v>238338.4</v>
      </c>
      <c r="J18" s="22">
        <f t="shared" si="0"/>
        <v>125.7219820971867</v>
      </c>
      <c r="K18" s="22">
        <f t="shared" si="1"/>
        <v>95.243925831202048</v>
      </c>
      <c r="L18" s="22" t="e">
        <f t="shared" si="2"/>
        <v>#DIV/0!</v>
      </c>
      <c r="M18" s="7"/>
    </row>
    <row r="19" spans="1:13" ht="48" customHeight="1" x14ac:dyDescent="0.25">
      <c r="A19" s="59" t="s">
        <v>37</v>
      </c>
      <c r="B19" s="60" t="s">
        <v>19</v>
      </c>
      <c r="C19" s="61" t="s">
        <v>38</v>
      </c>
      <c r="D19" s="62">
        <f t="shared" ref="D19:I19" si="5">SUM(D20)</f>
        <v>2758300</v>
      </c>
      <c r="E19" s="62">
        <f t="shared" si="5"/>
        <v>147000</v>
      </c>
      <c r="F19" s="62">
        <f t="shared" si="5"/>
        <v>2611300</v>
      </c>
      <c r="G19" s="62">
        <f t="shared" si="5"/>
        <v>2633938.33</v>
      </c>
      <c r="H19" s="62">
        <f t="shared" si="5"/>
        <v>146001.23000000001</v>
      </c>
      <c r="I19" s="62">
        <f t="shared" si="5"/>
        <v>2487937.1</v>
      </c>
      <c r="J19" s="66">
        <f t="shared" si="0"/>
        <v>95.49136533372004</v>
      </c>
      <c r="K19" s="66">
        <f t="shared" si="1"/>
        <v>99.320564625850352</v>
      </c>
      <c r="L19" s="66">
        <f t="shared" si="2"/>
        <v>95.275805154520739</v>
      </c>
      <c r="M19" s="7"/>
    </row>
    <row r="20" spans="1:13" ht="44.25" customHeight="1" x14ac:dyDescent="0.25">
      <c r="A20" s="26" t="s">
        <v>39</v>
      </c>
      <c r="B20" s="27" t="s">
        <v>19</v>
      </c>
      <c r="C20" s="28" t="s">
        <v>40</v>
      </c>
      <c r="D20" s="29">
        <f t="shared" ref="D20:I20" si="6">SUM(D21:D24)</f>
        <v>2758300</v>
      </c>
      <c r="E20" s="29">
        <f t="shared" si="6"/>
        <v>147000</v>
      </c>
      <c r="F20" s="29">
        <f t="shared" si="6"/>
        <v>2611300</v>
      </c>
      <c r="G20" s="29">
        <f t="shared" si="6"/>
        <v>2633938.33</v>
      </c>
      <c r="H20" s="29">
        <f t="shared" si="6"/>
        <v>146001.23000000001</v>
      </c>
      <c r="I20" s="29">
        <f t="shared" si="6"/>
        <v>2487937.1</v>
      </c>
      <c r="J20" s="22">
        <f t="shared" si="0"/>
        <v>95.49136533372004</v>
      </c>
      <c r="K20" s="22">
        <f t="shared" si="1"/>
        <v>99.320564625850352</v>
      </c>
      <c r="L20" s="22">
        <f t="shared" si="2"/>
        <v>95.275805154520739</v>
      </c>
      <c r="M20" s="7"/>
    </row>
    <row r="21" spans="1:13" ht="76.5" customHeight="1" x14ac:dyDescent="0.25">
      <c r="A21" s="26" t="s">
        <v>41</v>
      </c>
      <c r="B21" s="27" t="s">
        <v>19</v>
      </c>
      <c r="C21" s="28" t="s">
        <v>42</v>
      </c>
      <c r="D21" s="29">
        <v>1249700</v>
      </c>
      <c r="E21" s="29">
        <v>67000</v>
      </c>
      <c r="F21" s="29">
        <v>1182700</v>
      </c>
      <c r="G21" s="29">
        <v>1198924.3600000001</v>
      </c>
      <c r="H21" s="29">
        <v>67281.17</v>
      </c>
      <c r="I21" s="29">
        <v>1131643.19</v>
      </c>
      <c r="J21" s="22">
        <f t="shared" si="0"/>
        <v>95.936973673681692</v>
      </c>
      <c r="K21" s="22">
        <f t="shared" si="1"/>
        <v>100.4196567164179</v>
      </c>
      <c r="L21" s="22">
        <f t="shared" si="2"/>
        <v>95.683029508751162</v>
      </c>
      <c r="M21" s="7"/>
    </row>
    <row r="22" spans="1:13" ht="89.25" customHeight="1" x14ac:dyDescent="0.25">
      <c r="A22" s="26" t="s">
        <v>43</v>
      </c>
      <c r="B22" s="27" t="s">
        <v>19</v>
      </c>
      <c r="C22" s="28" t="s">
        <v>44</v>
      </c>
      <c r="D22" s="29">
        <v>8600</v>
      </c>
      <c r="E22" s="29">
        <v>500</v>
      </c>
      <c r="F22" s="29">
        <v>8100</v>
      </c>
      <c r="G22" s="29">
        <v>8812.3799999999992</v>
      </c>
      <c r="H22" s="29">
        <v>493.25</v>
      </c>
      <c r="I22" s="29">
        <v>8319.1299999999992</v>
      </c>
      <c r="J22" s="22">
        <f t="shared" si="0"/>
        <v>102.46953488372093</v>
      </c>
      <c r="K22" s="22">
        <f t="shared" si="1"/>
        <v>98.65</v>
      </c>
      <c r="L22" s="22">
        <f t="shared" si="2"/>
        <v>102.70530864197529</v>
      </c>
      <c r="M22" s="7"/>
    </row>
    <row r="23" spans="1:13" ht="76.5" customHeight="1" x14ac:dyDescent="0.25">
      <c r="A23" s="26" t="s">
        <v>45</v>
      </c>
      <c r="B23" s="27" t="s">
        <v>19</v>
      </c>
      <c r="C23" s="28" t="s">
        <v>46</v>
      </c>
      <c r="D23" s="29">
        <v>1673100</v>
      </c>
      <c r="E23" s="29">
        <v>89000</v>
      </c>
      <c r="F23" s="29">
        <v>1584100</v>
      </c>
      <c r="G23" s="29">
        <v>1601766.92</v>
      </c>
      <c r="H23" s="29">
        <v>87135.33</v>
      </c>
      <c r="I23" s="29">
        <v>1514631.59</v>
      </c>
      <c r="J23" s="22">
        <f t="shared" si="0"/>
        <v>95.736472416472409</v>
      </c>
      <c r="K23" s="22">
        <f t="shared" si="1"/>
        <v>97.904865168539317</v>
      </c>
      <c r="L23" s="22">
        <f t="shared" si="2"/>
        <v>95.614644908781017</v>
      </c>
      <c r="M23" s="7"/>
    </row>
    <row r="24" spans="1:13" ht="76.5" customHeight="1" x14ac:dyDescent="0.25">
      <c r="A24" s="26" t="s">
        <v>47</v>
      </c>
      <c r="B24" s="27" t="s">
        <v>19</v>
      </c>
      <c r="C24" s="28" t="s">
        <v>48</v>
      </c>
      <c r="D24" s="29">
        <v>-173100</v>
      </c>
      <c r="E24" s="29">
        <v>-9500</v>
      </c>
      <c r="F24" s="29">
        <v>-163600</v>
      </c>
      <c r="G24" s="29">
        <v>-175565.33</v>
      </c>
      <c r="H24" s="29">
        <v>-8908.52</v>
      </c>
      <c r="I24" s="29">
        <v>-166656.81</v>
      </c>
      <c r="J24" s="22">
        <f t="shared" si="0"/>
        <v>101.42422299248987</v>
      </c>
      <c r="K24" s="22">
        <f t="shared" si="1"/>
        <v>93.773894736842109</v>
      </c>
      <c r="L24" s="22">
        <f t="shared" si="2"/>
        <v>101.86846577017114</v>
      </c>
      <c r="M24" s="7"/>
    </row>
    <row r="25" spans="1:13" ht="33.75" customHeight="1" x14ac:dyDescent="0.25">
      <c r="A25" s="59" t="s">
        <v>49</v>
      </c>
      <c r="B25" s="60" t="s">
        <v>19</v>
      </c>
      <c r="C25" s="61" t="s">
        <v>50</v>
      </c>
      <c r="D25" s="62">
        <f>D26+D32</f>
        <v>2808000</v>
      </c>
      <c r="E25" s="62">
        <f>E26+E32</f>
        <v>2808000</v>
      </c>
      <c r="F25" s="62">
        <v>0</v>
      </c>
      <c r="G25" s="62">
        <f>G26+G32</f>
        <v>2229169.69</v>
      </c>
      <c r="H25" s="62">
        <f>H26+H32</f>
        <v>2229169.69</v>
      </c>
      <c r="I25" s="62">
        <v>0</v>
      </c>
      <c r="J25" s="66">
        <f t="shared" si="0"/>
        <v>79.386384971509969</v>
      </c>
      <c r="K25" s="66">
        <f t="shared" si="1"/>
        <v>79.386384971509969</v>
      </c>
      <c r="L25" s="66" t="e">
        <f t="shared" si="2"/>
        <v>#DIV/0!</v>
      </c>
      <c r="M25" s="7"/>
    </row>
    <row r="26" spans="1:13" ht="48" customHeight="1" x14ac:dyDescent="0.25">
      <c r="A26" s="58" t="s">
        <v>365</v>
      </c>
      <c r="B26" s="27" t="s">
        <v>19</v>
      </c>
      <c r="C26" s="28" t="s">
        <v>366</v>
      </c>
      <c r="D26" s="29">
        <f>SUM(D27:D31)</f>
        <v>824000</v>
      </c>
      <c r="E26" s="29">
        <f>SUM(E27:E31)</f>
        <v>824000</v>
      </c>
      <c r="F26" s="29">
        <f>SUM(F27:F31)</f>
        <v>0</v>
      </c>
      <c r="G26" s="29">
        <f>SUM(G27:G31)</f>
        <v>798386.26</v>
      </c>
      <c r="H26" s="29">
        <f>SUM(H27:H31)</f>
        <v>798386.26</v>
      </c>
      <c r="I26" s="29">
        <v>0</v>
      </c>
      <c r="J26" s="22">
        <f t="shared" si="0"/>
        <v>96.891536407766992</v>
      </c>
      <c r="K26" s="22">
        <f t="shared" si="1"/>
        <v>96.891536407766992</v>
      </c>
      <c r="L26" s="22" t="e">
        <f t="shared" si="2"/>
        <v>#DIV/0!</v>
      </c>
      <c r="M26" s="7"/>
    </row>
    <row r="27" spans="1:13" ht="48.75" customHeight="1" x14ac:dyDescent="0.25">
      <c r="A27" s="58" t="s">
        <v>360</v>
      </c>
      <c r="B27" s="27" t="s">
        <v>19</v>
      </c>
      <c r="C27" s="28" t="s">
        <v>361</v>
      </c>
      <c r="D27" s="29">
        <v>572000</v>
      </c>
      <c r="E27" s="29">
        <v>572000</v>
      </c>
      <c r="F27" s="29">
        <v>0</v>
      </c>
      <c r="G27" s="29">
        <v>549657.72</v>
      </c>
      <c r="H27" s="29">
        <v>549657.72</v>
      </c>
      <c r="I27" s="29">
        <v>0</v>
      </c>
      <c r="J27" s="22">
        <f t="shared" si="0"/>
        <v>96.094006993006985</v>
      </c>
      <c r="K27" s="22">
        <f t="shared" si="1"/>
        <v>96.094006993006985</v>
      </c>
      <c r="L27" s="22" t="e">
        <f t="shared" si="2"/>
        <v>#DIV/0!</v>
      </c>
      <c r="M27" s="7"/>
    </row>
    <row r="28" spans="1:13" ht="48.75" customHeight="1" x14ac:dyDescent="0.25">
      <c r="A28" s="58" t="s">
        <v>405</v>
      </c>
      <c r="B28" s="27" t="s">
        <v>19</v>
      </c>
      <c r="C28" s="28" t="s">
        <v>406</v>
      </c>
      <c r="D28" s="29"/>
      <c r="E28" s="29"/>
      <c r="F28" s="29"/>
      <c r="G28" s="29"/>
      <c r="H28" s="29"/>
      <c r="I28" s="29"/>
      <c r="J28" s="22" t="e">
        <f t="shared" si="0"/>
        <v>#DIV/0!</v>
      </c>
      <c r="K28" s="22" t="e">
        <f t="shared" si="1"/>
        <v>#DIV/0!</v>
      </c>
      <c r="L28" s="22" t="e">
        <f t="shared" si="1"/>
        <v>#DIV/0!</v>
      </c>
      <c r="M28" s="7"/>
    </row>
    <row r="29" spans="1:13" ht="56.25" customHeight="1" x14ac:dyDescent="0.25">
      <c r="A29" s="58" t="s">
        <v>362</v>
      </c>
      <c r="B29" s="27" t="s">
        <v>19</v>
      </c>
      <c r="C29" s="28" t="s">
        <v>407</v>
      </c>
      <c r="D29" s="29">
        <v>252000</v>
      </c>
      <c r="E29" s="29">
        <v>252000</v>
      </c>
      <c r="F29" s="29">
        <v>0</v>
      </c>
      <c r="G29" s="29">
        <v>248728.54</v>
      </c>
      <c r="H29" s="29">
        <v>248728.54</v>
      </c>
      <c r="I29" s="29">
        <v>0</v>
      </c>
      <c r="J29" s="22">
        <f t="shared" si="0"/>
        <v>98.701801587301588</v>
      </c>
      <c r="K29" s="22">
        <f t="shared" si="1"/>
        <v>98.701801587301588</v>
      </c>
      <c r="L29" s="22" t="e">
        <f t="shared" si="2"/>
        <v>#DIV/0!</v>
      </c>
      <c r="M29" s="7"/>
    </row>
    <row r="30" spans="1:13" ht="45" customHeight="1" x14ac:dyDescent="0.25">
      <c r="A30" s="58" t="s">
        <v>396</v>
      </c>
      <c r="B30" s="27" t="s">
        <v>19</v>
      </c>
      <c r="C30" s="28" t="s">
        <v>397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2" t="e">
        <f t="shared" si="0"/>
        <v>#DIV/0!</v>
      </c>
      <c r="K30" s="22" t="e">
        <f t="shared" si="0"/>
        <v>#DIV/0!</v>
      </c>
      <c r="L30" s="22" t="e">
        <f t="shared" si="0"/>
        <v>#DIV/0!</v>
      </c>
      <c r="M30" s="7"/>
    </row>
    <row r="31" spans="1:13" ht="45" customHeight="1" x14ac:dyDescent="0.25">
      <c r="A31" s="58" t="s">
        <v>363</v>
      </c>
      <c r="B31" s="27" t="s">
        <v>19</v>
      </c>
      <c r="C31" s="28" t="s">
        <v>364</v>
      </c>
      <c r="D31" s="29"/>
      <c r="E31" s="29"/>
      <c r="F31" s="29">
        <v>0</v>
      </c>
      <c r="G31" s="29"/>
      <c r="H31" s="29"/>
      <c r="I31" s="29">
        <v>0</v>
      </c>
      <c r="J31" s="22" t="e">
        <f t="shared" si="0"/>
        <v>#DIV/0!</v>
      </c>
      <c r="K31" s="22" t="e">
        <f t="shared" si="1"/>
        <v>#DIV/0!</v>
      </c>
      <c r="L31" s="22" t="e">
        <f t="shared" si="2"/>
        <v>#DIV/0!</v>
      </c>
      <c r="M31" s="7"/>
    </row>
    <row r="32" spans="1:13" ht="33.75" customHeight="1" x14ac:dyDescent="0.25">
      <c r="A32" s="26" t="s">
        <v>51</v>
      </c>
      <c r="B32" s="27" t="s">
        <v>19</v>
      </c>
      <c r="C32" s="28" t="s">
        <v>52</v>
      </c>
      <c r="D32" s="29">
        <v>1984000</v>
      </c>
      <c r="E32" s="29">
        <v>1984000</v>
      </c>
      <c r="F32" s="29">
        <v>0</v>
      </c>
      <c r="G32" s="29">
        <v>1430783.43</v>
      </c>
      <c r="H32" s="29">
        <v>1430783.43</v>
      </c>
      <c r="I32" s="29"/>
      <c r="J32" s="22">
        <f t="shared" si="0"/>
        <v>72.116100302419355</v>
      </c>
      <c r="K32" s="22">
        <f t="shared" si="1"/>
        <v>72.116100302419355</v>
      </c>
      <c r="L32" s="22" t="e">
        <f t="shared" si="2"/>
        <v>#DIV/0!</v>
      </c>
      <c r="M32" s="7"/>
    </row>
    <row r="33" spans="1:13" ht="30.75" customHeight="1" x14ac:dyDescent="0.25">
      <c r="A33" s="26" t="s">
        <v>51</v>
      </c>
      <c r="B33" s="27" t="s">
        <v>19</v>
      </c>
      <c r="C33" s="28" t="s">
        <v>53</v>
      </c>
      <c r="D33" s="29">
        <v>1984000</v>
      </c>
      <c r="E33" s="29">
        <v>1984000</v>
      </c>
      <c r="F33" s="29">
        <v>0</v>
      </c>
      <c r="G33" s="29">
        <v>1430783.43</v>
      </c>
      <c r="H33" s="29">
        <v>1430783.43</v>
      </c>
      <c r="I33" s="29">
        <v>0</v>
      </c>
      <c r="J33" s="22">
        <f t="shared" si="0"/>
        <v>72.116100302419355</v>
      </c>
      <c r="K33" s="22">
        <f t="shared" si="1"/>
        <v>72.116100302419355</v>
      </c>
      <c r="L33" s="22" t="e">
        <f t="shared" si="2"/>
        <v>#DIV/0!</v>
      </c>
      <c r="M33" s="7"/>
    </row>
    <row r="34" spans="1:13" ht="57" customHeight="1" x14ac:dyDescent="0.25">
      <c r="A34" s="26" t="s">
        <v>54</v>
      </c>
      <c r="B34" s="27" t="s">
        <v>19</v>
      </c>
      <c r="C34" s="28" t="s">
        <v>55</v>
      </c>
      <c r="D34" s="29"/>
      <c r="E34" s="29"/>
      <c r="F34" s="29"/>
      <c r="G34" s="29">
        <v>46.03</v>
      </c>
      <c r="H34" s="29">
        <v>46.03</v>
      </c>
      <c r="I34" s="29" t="s">
        <v>21</v>
      </c>
      <c r="J34" s="22" t="e">
        <f t="shared" si="0"/>
        <v>#DIV/0!</v>
      </c>
      <c r="K34" s="22" t="e">
        <f t="shared" si="1"/>
        <v>#DIV/0!</v>
      </c>
      <c r="L34" s="22" t="e">
        <f t="shared" si="2"/>
        <v>#VALUE!</v>
      </c>
      <c r="M34" s="7"/>
    </row>
    <row r="35" spans="1:13" ht="57" customHeight="1" x14ac:dyDescent="0.25">
      <c r="A35" s="26"/>
      <c r="B35" s="27" t="s">
        <v>19</v>
      </c>
      <c r="C35" s="28" t="s">
        <v>426</v>
      </c>
      <c r="D35" s="29"/>
      <c r="E35" s="29">
        <v>500</v>
      </c>
      <c r="F35" s="29"/>
      <c r="G35" s="29">
        <v>1000</v>
      </c>
      <c r="H35" s="29">
        <v>500</v>
      </c>
      <c r="I35" s="29">
        <v>500</v>
      </c>
      <c r="J35" s="22"/>
      <c r="K35" s="22">
        <f t="shared" si="1"/>
        <v>100</v>
      </c>
      <c r="L35" s="22"/>
      <c r="M35" s="7"/>
    </row>
    <row r="36" spans="1:13" ht="57" customHeight="1" x14ac:dyDescent="0.25">
      <c r="A36" s="26" t="s">
        <v>425</v>
      </c>
      <c r="B36" s="27" t="s">
        <v>19</v>
      </c>
      <c r="C36" s="28" t="s">
        <v>422</v>
      </c>
      <c r="D36" s="29"/>
      <c r="E36" s="29">
        <v>21000</v>
      </c>
      <c r="F36" s="29" t="s">
        <v>21</v>
      </c>
      <c r="G36" s="29">
        <v>19893</v>
      </c>
      <c r="H36" s="29">
        <v>19893</v>
      </c>
      <c r="I36" s="29"/>
      <c r="J36" s="22" t="e">
        <f t="shared" si="0"/>
        <v>#DIV/0!</v>
      </c>
      <c r="K36" s="22">
        <f t="shared" si="1"/>
        <v>94.728571428571428</v>
      </c>
      <c r="L36" s="22"/>
      <c r="M36" s="7"/>
    </row>
    <row r="37" spans="1:13" ht="15" customHeight="1" x14ac:dyDescent="0.25">
      <c r="A37" s="59" t="s">
        <v>56</v>
      </c>
      <c r="B37" s="60" t="s">
        <v>19</v>
      </c>
      <c r="C37" s="61" t="s">
        <v>57</v>
      </c>
      <c r="D37" s="62">
        <f>D38+D40+D44</f>
        <v>1897800</v>
      </c>
      <c r="E37" s="62"/>
      <c r="F37" s="62">
        <f>F38+F40+F44</f>
        <v>1897800</v>
      </c>
      <c r="G37" s="62">
        <f>G38+G40+G44</f>
        <v>1316423.02</v>
      </c>
      <c r="H37" s="62"/>
      <c r="I37" s="62">
        <f>I38+I40+I44</f>
        <v>1316423.02</v>
      </c>
      <c r="J37" s="66">
        <f t="shared" si="0"/>
        <v>69.365740330909475</v>
      </c>
      <c r="K37" s="66" t="e">
        <f t="shared" si="1"/>
        <v>#DIV/0!</v>
      </c>
      <c r="L37" s="66">
        <f t="shared" si="2"/>
        <v>69.365740330909475</v>
      </c>
      <c r="M37" s="7"/>
    </row>
    <row r="38" spans="1:13" ht="15" customHeight="1" x14ac:dyDescent="0.25">
      <c r="A38" s="26" t="s">
        <v>58</v>
      </c>
      <c r="B38" s="27" t="s">
        <v>19</v>
      </c>
      <c r="C38" s="28" t="s">
        <v>59</v>
      </c>
      <c r="D38" s="29">
        <v>600000</v>
      </c>
      <c r="E38" s="29" t="s">
        <v>21</v>
      </c>
      <c r="F38" s="29">
        <v>600000</v>
      </c>
      <c r="G38" s="29">
        <v>383327.36</v>
      </c>
      <c r="H38" s="29" t="s">
        <v>21</v>
      </c>
      <c r="I38" s="29">
        <v>383327.36</v>
      </c>
      <c r="J38" s="22">
        <f t="shared" si="0"/>
        <v>63.887893333333338</v>
      </c>
      <c r="K38" s="22" t="e">
        <f t="shared" si="1"/>
        <v>#VALUE!</v>
      </c>
      <c r="L38" s="22">
        <f t="shared" si="2"/>
        <v>63.887893333333338</v>
      </c>
      <c r="M38" s="7"/>
    </row>
    <row r="39" spans="1:13" ht="74.25" customHeight="1" x14ac:dyDescent="0.25">
      <c r="A39" s="26" t="s">
        <v>60</v>
      </c>
      <c r="B39" s="27" t="s">
        <v>19</v>
      </c>
      <c r="C39" s="28" t="s">
        <v>400</v>
      </c>
      <c r="D39" s="29">
        <v>600000</v>
      </c>
      <c r="E39" s="29" t="s">
        <v>21</v>
      </c>
      <c r="F39" s="29">
        <v>600000</v>
      </c>
      <c r="G39" s="29">
        <v>383327.36</v>
      </c>
      <c r="H39" s="29" t="s">
        <v>21</v>
      </c>
      <c r="I39" s="29">
        <v>383327.36</v>
      </c>
      <c r="J39" s="22">
        <f t="shared" si="0"/>
        <v>63.887893333333338</v>
      </c>
      <c r="K39" s="22" t="e">
        <f t="shared" si="1"/>
        <v>#VALUE!</v>
      </c>
      <c r="L39" s="22">
        <f t="shared" si="2"/>
        <v>63.887893333333338</v>
      </c>
      <c r="M39" s="7"/>
    </row>
    <row r="40" spans="1:13" ht="15" customHeight="1" x14ac:dyDescent="0.25">
      <c r="A40" s="26" t="s">
        <v>61</v>
      </c>
      <c r="B40" s="27" t="s">
        <v>19</v>
      </c>
      <c r="C40" s="28" t="s">
        <v>62</v>
      </c>
      <c r="D40" s="29">
        <f>D41+D44+D43+D42</f>
        <v>1067800</v>
      </c>
      <c r="E40" s="29"/>
      <c r="F40" s="29">
        <f>F41+F44+F43+F42</f>
        <v>1067800</v>
      </c>
      <c r="G40" s="29">
        <f>G41+G44+G43+G42</f>
        <v>805874.79999999993</v>
      </c>
      <c r="H40" s="29"/>
      <c r="I40" s="29">
        <f>I41+I44+I43+I42</f>
        <v>805874.79999999993</v>
      </c>
      <c r="J40" s="22">
        <f t="shared" si="0"/>
        <v>75.470575014047569</v>
      </c>
      <c r="K40" s="22" t="e">
        <f t="shared" si="1"/>
        <v>#DIV/0!</v>
      </c>
      <c r="L40" s="22">
        <f t="shared" si="2"/>
        <v>75.470575014047569</v>
      </c>
      <c r="M40" s="7"/>
    </row>
    <row r="41" spans="1:13" ht="15.75" customHeight="1" x14ac:dyDescent="0.25">
      <c r="A41" s="26" t="s">
        <v>63</v>
      </c>
      <c r="B41" s="27" t="s">
        <v>19</v>
      </c>
      <c r="C41" s="28" t="s">
        <v>64</v>
      </c>
      <c r="D41" s="29"/>
      <c r="E41" s="29" t="s">
        <v>21</v>
      </c>
      <c r="F41" s="29"/>
      <c r="G41" s="29"/>
      <c r="H41" s="29" t="s">
        <v>21</v>
      </c>
      <c r="I41" s="29"/>
      <c r="J41" s="22" t="e">
        <f t="shared" si="0"/>
        <v>#DIV/0!</v>
      </c>
      <c r="K41" s="22" t="e">
        <f t="shared" si="1"/>
        <v>#VALUE!</v>
      </c>
      <c r="L41" s="22" t="e">
        <f t="shared" si="2"/>
        <v>#DIV/0!</v>
      </c>
      <c r="M41" s="7"/>
    </row>
    <row r="42" spans="1:13" ht="62.25" customHeight="1" x14ac:dyDescent="0.25">
      <c r="A42" s="26" t="s">
        <v>65</v>
      </c>
      <c r="B42" s="27" t="s">
        <v>19</v>
      </c>
      <c r="C42" s="28" t="s">
        <v>402</v>
      </c>
      <c r="D42" s="29">
        <v>837800</v>
      </c>
      <c r="E42" s="29" t="s">
        <v>21</v>
      </c>
      <c r="F42" s="29">
        <v>837800</v>
      </c>
      <c r="G42" s="29">
        <v>678653.94</v>
      </c>
      <c r="H42" s="29" t="s">
        <v>21</v>
      </c>
      <c r="I42" s="29">
        <v>678653.94</v>
      </c>
      <c r="J42" s="22">
        <f t="shared" si="0"/>
        <v>81.004289806636422</v>
      </c>
      <c r="K42" s="22" t="e">
        <f t="shared" si="1"/>
        <v>#VALUE!</v>
      </c>
      <c r="L42" s="22">
        <f t="shared" si="2"/>
        <v>81.004289806636422</v>
      </c>
      <c r="M42" s="7"/>
    </row>
    <row r="43" spans="1:13" ht="62.25" customHeight="1" x14ac:dyDescent="0.25">
      <c r="A43" s="26"/>
      <c r="B43" s="27" t="s">
        <v>19</v>
      </c>
      <c r="C43" s="28" t="s">
        <v>409</v>
      </c>
      <c r="D43" s="29"/>
      <c r="E43" s="29"/>
      <c r="F43" s="29"/>
      <c r="G43" s="29"/>
      <c r="H43" s="29"/>
      <c r="I43" s="29"/>
      <c r="J43" s="22" t="e">
        <f t="shared" si="0"/>
        <v>#DIV/0!</v>
      </c>
      <c r="K43" s="22"/>
      <c r="L43" s="22"/>
      <c r="M43" s="7"/>
    </row>
    <row r="44" spans="1:13" ht="15" customHeight="1" x14ac:dyDescent="0.25">
      <c r="A44" s="26" t="s">
        <v>66</v>
      </c>
      <c r="B44" s="27" t="s">
        <v>19</v>
      </c>
      <c r="C44" s="28" t="s">
        <v>67</v>
      </c>
      <c r="D44" s="29">
        <v>230000</v>
      </c>
      <c r="E44" s="29" t="s">
        <v>21</v>
      </c>
      <c r="F44" s="29">
        <v>230000</v>
      </c>
      <c r="G44" s="29">
        <v>127220.86</v>
      </c>
      <c r="H44" s="29" t="s">
        <v>21</v>
      </c>
      <c r="I44" s="29">
        <v>127220.86</v>
      </c>
      <c r="J44" s="22">
        <f t="shared" si="0"/>
        <v>55.313417391304341</v>
      </c>
      <c r="K44" s="22" t="e">
        <f t="shared" si="1"/>
        <v>#VALUE!</v>
      </c>
      <c r="L44" s="22">
        <f t="shared" si="2"/>
        <v>55.313417391304341</v>
      </c>
      <c r="M44" s="7"/>
    </row>
    <row r="45" spans="1:13" ht="63" customHeight="1" x14ac:dyDescent="0.25">
      <c r="A45" s="26" t="s">
        <v>68</v>
      </c>
      <c r="B45" s="27" t="s">
        <v>19</v>
      </c>
      <c r="C45" s="28" t="s">
        <v>401</v>
      </c>
      <c r="D45" s="29">
        <v>230000</v>
      </c>
      <c r="E45" s="29" t="s">
        <v>21</v>
      </c>
      <c r="F45" s="29">
        <v>230000</v>
      </c>
      <c r="G45" s="29">
        <v>127220.86</v>
      </c>
      <c r="H45" s="29" t="s">
        <v>21</v>
      </c>
      <c r="I45" s="29">
        <v>127220.86</v>
      </c>
      <c r="J45" s="22">
        <f t="shared" si="0"/>
        <v>55.313417391304341</v>
      </c>
      <c r="K45" s="22" t="e">
        <f t="shared" si="1"/>
        <v>#VALUE!</v>
      </c>
      <c r="L45" s="22">
        <f t="shared" si="2"/>
        <v>55.313417391304341</v>
      </c>
      <c r="M45" s="7"/>
    </row>
    <row r="46" spans="1:13" ht="22.5" customHeight="1" x14ac:dyDescent="0.25">
      <c r="A46" s="59" t="s">
        <v>69</v>
      </c>
      <c r="B46" s="60" t="s">
        <v>19</v>
      </c>
      <c r="C46" s="61" t="s">
        <v>70</v>
      </c>
      <c r="D46" s="62">
        <f>D47+D49</f>
        <v>1057000</v>
      </c>
      <c r="E46" s="62">
        <f>E47+E49</f>
        <v>1057000</v>
      </c>
      <c r="F46" s="62"/>
      <c r="G46" s="62">
        <f>G47+G49</f>
        <v>996607.91</v>
      </c>
      <c r="H46" s="62">
        <f>H47+H49</f>
        <v>996607.91</v>
      </c>
      <c r="I46" s="62" t="s">
        <v>21</v>
      </c>
      <c r="J46" s="66">
        <f t="shared" si="0"/>
        <v>94.286462630085154</v>
      </c>
      <c r="K46" s="66">
        <f t="shared" si="1"/>
        <v>94.286462630085154</v>
      </c>
      <c r="L46" s="66" t="e">
        <f t="shared" si="2"/>
        <v>#VALUE!</v>
      </c>
      <c r="M46" s="7"/>
    </row>
    <row r="47" spans="1:13" ht="44.25" customHeight="1" x14ac:dyDescent="0.25">
      <c r="A47" s="26" t="s">
        <v>71</v>
      </c>
      <c r="B47" s="27" t="s">
        <v>19</v>
      </c>
      <c r="C47" s="28" t="s">
        <v>72</v>
      </c>
      <c r="D47" s="29">
        <v>862000</v>
      </c>
      <c r="E47" s="29">
        <v>862000</v>
      </c>
      <c r="F47" s="29" t="s">
        <v>21</v>
      </c>
      <c r="G47" s="29">
        <v>801607.91</v>
      </c>
      <c r="H47" s="29">
        <v>801607.91</v>
      </c>
      <c r="I47" s="29" t="s">
        <v>21</v>
      </c>
      <c r="J47" s="22">
        <f t="shared" si="0"/>
        <v>92.993957076566119</v>
      </c>
      <c r="K47" s="22">
        <f t="shared" si="1"/>
        <v>92.993957076566119</v>
      </c>
      <c r="L47" s="22" t="e">
        <f t="shared" si="2"/>
        <v>#VALUE!</v>
      </c>
      <c r="M47" s="7"/>
    </row>
    <row r="48" spans="1:13" ht="78" customHeight="1" x14ac:dyDescent="0.25">
      <c r="A48" s="26" t="s">
        <v>73</v>
      </c>
      <c r="B48" s="27" t="s">
        <v>19</v>
      </c>
      <c r="C48" s="28" t="s">
        <v>74</v>
      </c>
      <c r="D48" s="29">
        <v>784000</v>
      </c>
      <c r="E48" s="29">
        <v>784000</v>
      </c>
      <c r="F48" s="29" t="s">
        <v>21</v>
      </c>
      <c r="G48" s="29">
        <v>801607.91</v>
      </c>
      <c r="H48" s="29">
        <v>801607.91</v>
      </c>
      <c r="I48" s="29" t="s">
        <v>21</v>
      </c>
      <c r="J48" s="22">
        <f t="shared" si="0"/>
        <v>102.2459068877551</v>
      </c>
      <c r="K48" s="22">
        <f t="shared" si="1"/>
        <v>102.2459068877551</v>
      </c>
      <c r="L48" s="22" t="e">
        <f t="shared" si="2"/>
        <v>#VALUE!</v>
      </c>
      <c r="M48" s="7"/>
    </row>
    <row r="49" spans="1:13" ht="62.25" customHeight="1" x14ac:dyDescent="0.25">
      <c r="A49" s="26" t="s">
        <v>75</v>
      </c>
      <c r="B49" s="27" t="s">
        <v>19</v>
      </c>
      <c r="C49" s="28" t="s">
        <v>76</v>
      </c>
      <c r="D49" s="29">
        <v>195000</v>
      </c>
      <c r="E49" s="29">
        <v>195000</v>
      </c>
      <c r="F49" s="29" t="s">
        <v>21</v>
      </c>
      <c r="G49" s="29">
        <v>195000</v>
      </c>
      <c r="H49" s="29">
        <v>195000</v>
      </c>
      <c r="I49" s="29" t="s">
        <v>21</v>
      </c>
      <c r="J49" s="22">
        <f t="shared" ref="J49:J80" si="7">G49/D49*100</f>
        <v>100</v>
      </c>
      <c r="K49" s="22">
        <f t="shared" ref="K49:K80" si="8">H49/E49*100</f>
        <v>100</v>
      </c>
      <c r="L49" s="22" t="e">
        <f t="shared" ref="L49:L79" si="9">I49/F49*100</f>
        <v>#VALUE!</v>
      </c>
      <c r="M49" s="7"/>
    </row>
    <row r="50" spans="1:13" ht="63.75" customHeight="1" x14ac:dyDescent="0.25">
      <c r="A50" s="26" t="s">
        <v>77</v>
      </c>
      <c r="B50" s="27" t="s">
        <v>19</v>
      </c>
      <c r="C50" s="28" t="s">
        <v>78</v>
      </c>
      <c r="D50" s="29">
        <v>195000</v>
      </c>
      <c r="E50" s="29">
        <v>195000</v>
      </c>
      <c r="F50" s="29" t="s">
        <v>21</v>
      </c>
      <c r="G50" s="29">
        <v>195000</v>
      </c>
      <c r="H50" s="29">
        <v>195000</v>
      </c>
      <c r="I50" s="29" t="s">
        <v>21</v>
      </c>
      <c r="J50" s="22">
        <f t="shared" si="7"/>
        <v>100</v>
      </c>
      <c r="K50" s="22">
        <f t="shared" si="8"/>
        <v>100</v>
      </c>
      <c r="L50" s="22" t="e">
        <f t="shared" si="9"/>
        <v>#VALUE!</v>
      </c>
      <c r="M50" s="7"/>
    </row>
    <row r="51" spans="1:13" ht="76.5" customHeight="1" x14ac:dyDescent="0.25">
      <c r="A51" s="26" t="s">
        <v>79</v>
      </c>
      <c r="B51" s="27" t="s">
        <v>19</v>
      </c>
      <c r="C51" s="28" t="s">
        <v>80</v>
      </c>
      <c r="D51" s="29">
        <v>195000</v>
      </c>
      <c r="E51" s="29">
        <v>195000</v>
      </c>
      <c r="F51" s="29" t="s">
        <v>21</v>
      </c>
      <c r="G51" s="29">
        <v>195000</v>
      </c>
      <c r="H51" s="29">
        <v>195000</v>
      </c>
      <c r="I51" s="29" t="s">
        <v>21</v>
      </c>
      <c r="J51" s="22">
        <f t="shared" si="7"/>
        <v>100</v>
      </c>
      <c r="K51" s="22">
        <f t="shared" si="8"/>
        <v>100</v>
      </c>
      <c r="L51" s="22" t="e">
        <f t="shared" si="9"/>
        <v>#VALUE!</v>
      </c>
      <c r="M51" s="7"/>
    </row>
    <row r="52" spans="1:13" ht="69.75" customHeight="1" x14ac:dyDescent="0.25">
      <c r="A52" s="59" t="s">
        <v>81</v>
      </c>
      <c r="B52" s="60" t="s">
        <v>19</v>
      </c>
      <c r="C52" s="61" t="s">
        <v>82</v>
      </c>
      <c r="D52" s="62">
        <f t="shared" ref="D52:I52" si="10">D53</f>
        <v>4170400</v>
      </c>
      <c r="E52" s="62">
        <f t="shared" si="10"/>
        <v>1714600</v>
      </c>
      <c r="F52" s="62">
        <f t="shared" si="10"/>
        <v>2455800</v>
      </c>
      <c r="G52" s="62">
        <f t="shared" si="10"/>
        <v>1717284.7200000002</v>
      </c>
      <c r="H52" s="62">
        <f t="shared" si="10"/>
        <v>1317240.96</v>
      </c>
      <c r="I52" s="62">
        <f t="shared" si="10"/>
        <v>400070.76</v>
      </c>
      <c r="J52" s="66">
        <f t="shared" si="7"/>
        <v>41.177937847688476</v>
      </c>
      <c r="K52" s="66">
        <f t="shared" si="8"/>
        <v>76.824971421905985</v>
      </c>
      <c r="L52" s="66">
        <f t="shared" si="9"/>
        <v>16.290852675299291</v>
      </c>
      <c r="M52" s="7"/>
    </row>
    <row r="53" spans="1:13" ht="89.25" customHeight="1" x14ac:dyDescent="0.25">
      <c r="A53" s="26" t="s">
        <v>83</v>
      </c>
      <c r="B53" s="27" t="s">
        <v>19</v>
      </c>
      <c r="C53" s="28" t="s">
        <v>84</v>
      </c>
      <c r="D53" s="29">
        <f t="shared" ref="D53:I53" si="11">D57+D54</f>
        <v>4170400</v>
      </c>
      <c r="E53" s="29">
        <f t="shared" si="11"/>
        <v>1714600</v>
      </c>
      <c r="F53" s="29">
        <f t="shared" si="11"/>
        <v>2455800</v>
      </c>
      <c r="G53" s="29">
        <f t="shared" si="11"/>
        <v>1717284.7200000002</v>
      </c>
      <c r="H53" s="29">
        <f t="shared" si="11"/>
        <v>1317240.96</v>
      </c>
      <c r="I53" s="29">
        <f t="shared" si="11"/>
        <v>400070.76</v>
      </c>
      <c r="J53" s="22">
        <f t="shared" si="7"/>
        <v>41.177937847688476</v>
      </c>
      <c r="K53" s="22">
        <f t="shared" si="8"/>
        <v>76.824971421905985</v>
      </c>
      <c r="L53" s="22">
        <f t="shared" si="9"/>
        <v>16.290852675299291</v>
      </c>
      <c r="M53" s="7"/>
    </row>
    <row r="54" spans="1:13" ht="63.75" customHeight="1" x14ac:dyDescent="0.25">
      <c r="A54" s="26" t="s">
        <v>85</v>
      </c>
      <c r="B54" s="27" t="s">
        <v>19</v>
      </c>
      <c r="C54" s="28" t="s">
        <v>86</v>
      </c>
      <c r="D54" s="29">
        <f t="shared" ref="D54:I54" si="12">SUM(D55:D56)</f>
        <v>684900</v>
      </c>
      <c r="E54" s="29">
        <f t="shared" si="12"/>
        <v>482600</v>
      </c>
      <c r="F54" s="29">
        <f t="shared" si="12"/>
        <v>202300</v>
      </c>
      <c r="G54" s="29">
        <f t="shared" si="12"/>
        <v>408865.61</v>
      </c>
      <c r="H54" s="29">
        <f t="shared" si="12"/>
        <v>346016.31</v>
      </c>
      <c r="I54" s="29">
        <f t="shared" si="12"/>
        <v>62876.3</v>
      </c>
      <c r="J54" s="22">
        <f t="shared" si="7"/>
        <v>59.697125127755882</v>
      </c>
      <c r="K54" s="22">
        <f t="shared" si="8"/>
        <v>71.698365105677581</v>
      </c>
      <c r="L54" s="22">
        <f t="shared" si="9"/>
        <v>31.080721700444887</v>
      </c>
      <c r="M54" s="7"/>
    </row>
    <row r="55" spans="1:13" ht="89.25" customHeight="1" x14ac:dyDescent="0.25">
      <c r="A55" s="26" t="s">
        <v>87</v>
      </c>
      <c r="B55" s="27" t="s">
        <v>19</v>
      </c>
      <c r="C55" s="28" t="s">
        <v>88</v>
      </c>
      <c r="D55" s="29">
        <v>283000</v>
      </c>
      <c r="E55" s="29">
        <v>283000</v>
      </c>
      <c r="F55" s="29" t="s">
        <v>21</v>
      </c>
      <c r="G55" s="29">
        <v>283140</v>
      </c>
      <c r="H55" s="29">
        <v>283140</v>
      </c>
      <c r="I55" s="29" t="s">
        <v>21</v>
      </c>
      <c r="J55" s="22">
        <f t="shared" si="7"/>
        <v>100.04946996466431</v>
      </c>
      <c r="K55" s="22">
        <f t="shared" si="8"/>
        <v>100.04946996466431</v>
      </c>
      <c r="L55" s="22" t="e">
        <f t="shared" si="9"/>
        <v>#VALUE!</v>
      </c>
      <c r="M55" s="7"/>
    </row>
    <row r="56" spans="1:13" ht="89.25" customHeight="1" x14ac:dyDescent="0.25">
      <c r="A56" s="26" t="s">
        <v>89</v>
      </c>
      <c r="B56" s="27" t="s">
        <v>19</v>
      </c>
      <c r="C56" s="28" t="s">
        <v>90</v>
      </c>
      <c r="D56" s="29">
        <v>401900</v>
      </c>
      <c r="E56" s="29">
        <v>199600</v>
      </c>
      <c r="F56" s="29">
        <v>202300</v>
      </c>
      <c r="G56" s="29">
        <v>125725.61</v>
      </c>
      <c r="H56" s="29">
        <v>62876.31</v>
      </c>
      <c r="I56" s="29">
        <v>62876.3</v>
      </c>
      <c r="J56" s="22">
        <f t="shared" si="7"/>
        <v>31.282809156506591</v>
      </c>
      <c r="K56" s="22">
        <f t="shared" si="8"/>
        <v>31.501157314629257</v>
      </c>
      <c r="L56" s="22">
        <f t="shared" si="9"/>
        <v>31.080721700444887</v>
      </c>
      <c r="M56" s="7"/>
    </row>
    <row r="57" spans="1:13" ht="89.25" customHeight="1" x14ac:dyDescent="0.25">
      <c r="A57" s="26" t="s">
        <v>91</v>
      </c>
      <c r="B57" s="27" t="s">
        <v>19</v>
      </c>
      <c r="C57" s="28" t="s">
        <v>92</v>
      </c>
      <c r="D57" s="29">
        <f t="shared" ref="D57:I57" si="13">SUM(D58:D59)</f>
        <v>3485500</v>
      </c>
      <c r="E57" s="29">
        <f t="shared" si="13"/>
        <v>1232000</v>
      </c>
      <c r="F57" s="29">
        <f t="shared" si="13"/>
        <v>2253500</v>
      </c>
      <c r="G57" s="29">
        <f t="shared" si="13"/>
        <v>1308419.1100000001</v>
      </c>
      <c r="H57" s="29">
        <f t="shared" si="13"/>
        <v>971224.65</v>
      </c>
      <c r="I57" s="29">
        <f t="shared" si="13"/>
        <v>337194.46</v>
      </c>
      <c r="J57" s="22">
        <f t="shared" si="7"/>
        <v>37.538921532061394</v>
      </c>
      <c r="K57" s="22">
        <f t="shared" si="8"/>
        <v>78.833169642857143</v>
      </c>
      <c r="L57" s="22">
        <f t="shared" si="9"/>
        <v>14.963144441979145</v>
      </c>
      <c r="M57" s="7"/>
    </row>
    <row r="58" spans="1:13" ht="76.5" customHeight="1" x14ac:dyDescent="0.25">
      <c r="A58" s="26" t="s">
        <v>93</v>
      </c>
      <c r="B58" s="27" t="s">
        <v>19</v>
      </c>
      <c r="C58" s="28" t="s">
        <v>94</v>
      </c>
      <c r="D58" s="29">
        <v>1232000</v>
      </c>
      <c r="E58" s="29">
        <v>1232000</v>
      </c>
      <c r="F58" s="29" t="s">
        <v>21</v>
      </c>
      <c r="G58" s="29">
        <v>971224.65</v>
      </c>
      <c r="H58" s="29">
        <v>971224.65</v>
      </c>
      <c r="I58" s="29" t="s">
        <v>21</v>
      </c>
      <c r="J58" s="22">
        <f t="shared" si="7"/>
        <v>78.833169642857143</v>
      </c>
      <c r="K58" s="22">
        <f t="shared" si="8"/>
        <v>78.833169642857143</v>
      </c>
      <c r="L58" s="22" t="e">
        <f t="shared" si="9"/>
        <v>#VALUE!</v>
      </c>
      <c r="M58" s="7"/>
    </row>
    <row r="59" spans="1:13" ht="76.5" customHeight="1" x14ac:dyDescent="0.25">
      <c r="A59" s="26" t="s">
        <v>95</v>
      </c>
      <c r="B59" s="27" t="s">
        <v>19</v>
      </c>
      <c r="C59" s="28" t="s">
        <v>413</v>
      </c>
      <c r="D59" s="29">
        <v>2253500</v>
      </c>
      <c r="E59" s="29" t="s">
        <v>21</v>
      </c>
      <c r="F59" s="29">
        <v>2253500</v>
      </c>
      <c r="G59" s="29">
        <v>337194.46</v>
      </c>
      <c r="H59" s="29" t="s">
        <v>21</v>
      </c>
      <c r="I59" s="29">
        <v>337194.46</v>
      </c>
      <c r="J59" s="22">
        <f t="shared" si="7"/>
        <v>14.963144441979145</v>
      </c>
      <c r="K59" s="22" t="e">
        <f t="shared" si="8"/>
        <v>#VALUE!</v>
      </c>
      <c r="L59" s="22">
        <f t="shared" si="9"/>
        <v>14.963144441979145</v>
      </c>
      <c r="M59" s="7"/>
    </row>
    <row r="60" spans="1:13" ht="25.5" customHeight="1" x14ac:dyDescent="0.25">
      <c r="A60" s="59" t="s">
        <v>96</v>
      </c>
      <c r="B60" s="60" t="s">
        <v>19</v>
      </c>
      <c r="C60" s="61" t="s">
        <v>97</v>
      </c>
      <c r="D60" s="62">
        <f>D61</f>
        <v>65500</v>
      </c>
      <c r="E60" s="62">
        <f>E61</f>
        <v>65500</v>
      </c>
      <c r="F60" s="62"/>
      <c r="G60" s="62">
        <f>G61</f>
        <v>66783.7</v>
      </c>
      <c r="H60" s="62">
        <f>H61</f>
        <v>66783.7</v>
      </c>
      <c r="I60" s="62" t="s">
        <v>21</v>
      </c>
      <c r="J60" s="66">
        <f t="shared" si="7"/>
        <v>101.95984732824428</v>
      </c>
      <c r="K60" s="66">
        <f t="shared" si="8"/>
        <v>101.95984732824428</v>
      </c>
      <c r="L60" s="66" t="e">
        <f t="shared" si="9"/>
        <v>#VALUE!</v>
      </c>
      <c r="M60" s="7"/>
    </row>
    <row r="61" spans="1:13" ht="25.5" customHeight="1" x14ac:dyDescent="0.25">
      <c r="A61" s="26" t="s">
        <v>98</v>
      </c>
      <c r="B61" s="27" t="s">
        <v>19</v>
      </c>
      <c r="C61" s="28" t="s">
        <v>99</v>
      </c>
      <c r="D61" s="29">
        <f>SUM(D62:D65)</f>
        <v>65500</v>
      </c>
      <c r="E61" s="29">
        <f>SUM(E62:E65)</f>
        <v>65500</v>
      </c>
      <c r="F61" s="29"/>
      <c r="G61" s="29">
        <f>SUM(G62:G65)</f>
        <v>66783.7</v>
      </c>
      <c r="H61" s="29">
        <f>SUM(H62:H65)</f>
        <v>66783.7</v>
      </c>
      <c r="I61" s="29" t="s">
        <v>21</v>
      </c>
      <c r="J61" s="22">
        <f t="shared" si="7"/>
        <v>101.95984732824428</v>
      </c>
      <c r="K61" s="22">
        <f t="shared" si="8"/>
        <v>101.95984732824428</v>
      </c>
      <c r="L61" s="22" t="e">
        <f t="shared" si="9"/>
        <v>#VALUE!</v>
      </c>
      <c r="M61" s="7"/>
    </row>
    <row r="62" spans="1:13" ht="25.5" customHeight="1" x14ac:dyDescent="0.25">
      <c r="A62" s="26" t="s">
        <v>100</v>
      </c>
      <c r="B62" s="27" t="s">
        <v>19</v>
      </c>
      <c r="C62" s="28" t="s">
        <v>101</v>
      </c>
      <c r="D62" s="29">
        <v>51000</v>
      </c>
      <c r="E62" s="29">
        <v>51000</v>
      </c>
      <c r="F62" s="29" t="s">
        <v>21</v>
      </c>
      <c r="G62" s="29">
        <v>50837.87</v>
      </c>
      <c r="H62" s="29">
        <v>50837.87</v>
      </c>
      <c r="I62" s="29" t="s">
        <v>21</v>
      </c>
      <c r="J62" s="22">
        <f t="shared" si="7"/>
        <v>99.682098039215688</v>
      </c>
      <c r="K62" s="22">
        <f t="shared" si="8"/>
        <v>99.682098039215688</v>
      </c>
      <c r="L62" s="22" t="e">
        <f t="shared" si="9"/>
        <v>#VALUE!</v>
      </c>
      <c r="M62" s="7"/>
    </row>
    <row r="63" spans="1:13" ht="25.5" customHeight="1" x14ac:dyDescent="0.25">
      <c r="A63" s="26" t="s">
        <v>102</v>
      </c>
      <c r="B63" s="27" t="s">
        <v>19</v>
      </c>
      <c r="C63" s="28" t="s">
        <v>103</v>
      </c>
      <c r="D63" s="29"/>
      <c r="E63" s="29"/>
      <c r="F63" s="29" t="s">
        <v>21</v>
      </c>
      <c r="G63" s="29"/>
      <c r="H63" s="29"/>
      <c r="I63" s="29" t="s">
        <v>21</v>
      </c>
      <c r="J63" s="22" t="e">
        <f t="shared" si="7"/>
        <v>#DIV/0!</v>
      </c>
      <c r="K63" s="22" t="e">
        <f t="shared" si="8"/>
        <v>#DIV/0!</v>
      </c>
      <c r="L63" s="22" t="e">
        <f t="shared" si="9"/>
        <v>#VALUE!</v>
      </c>
      <c r="M63" s="7"/>
    </row>
    <row r="64" spans="1:13" ht="25.5" customHeight="1" x14ac:dyDescent="0.25">
      <c r="A64" s="26" t="s">
        <v>104</v>
      </c>
      <c r="B64" s="27" t="s">
        <v>19</v>
      </c>
      <c r="C64" s="28" t="s">
        <v>105</v>
      </c>
      <c r="D64" s="29">
        <v>1000</v>
      </c>
      <c r="E64" s="29">
        <v>1000</v>
      </c>
      <c r="F64" s="29" t="s">
        <v>21</v>
      </c>
      <c r="G64" s="29">
        <v>709.71</v>
      </c>
      <c r="H64" s="29">
        <v>709.71</v>
      </c>
      <c r="I64" s="29" t="s">
        <v>21</v>
      </c>
      <c r="J64" s="22">
        <f t="shared" si="7"/>
        <v>70.971000000000004</v>
      </c>
      <c r="K64" s="22">
        <f t="shared" si="8"/>
        <v>70.971000000000004</v>
      </c>
      <c r="L64" s="22" t="e">
        <f t="shared" si="9"/>
        <v>#VALUE!</v>
      </c>
      <c r="M64" s="7"/>
    </row>
    <row r="65" spans="1:13" ht="25.5" customHeight="1" x14ac:dyDescent="0.25">
      <c r="A65" s="26" t="s">
        <v>106</v>
      </c>
      <c r="B65" s="27" t="s">
        <v>19</v>
      </c>
      <c r="C65" s="28" t="s">
        <v>107</v>
      </c>
      <c r="D65" s="29">
        <v>13500</v>
      </c>
      <c r="E65" s="29">
        <v>13500</v>
      </c>
      <c r="F65" s="29" t="s">
        <v>21</v>
      </c>
      <c r="G65" s="29">
        <v>15236.12</v>
      </c>
      <c r="H65" s="29">
        <v>15236.12</v>
      </c>
      <c r="I65" s="29" t="s">
        <v>21</v>
      </c>
      <c r="J65" s="22">
        <f t="shared" si="7"/>
        <v>112.86014814814816</v>
      </c>
      <c r="K65" s="22">
        <f t="shared" si="8"/>
        <v>112.86014814814816</v>
      </c>
      <c r="L65" s="22" t="e">
        <f t="shared" si="9"/>
        <v>#VALUE!</v>
      </c>
      <c r="M65" s="7"/>
    </row>
    <row r="66" spans="1:13" ht="25.5" customHeight="1" x14ac:dyDescent="0.25">
      <c r="A66" s="59" t="s">
        <v>108</v>
      </c>
      <c r="B66" s="60" t="s">
        <v>19</v>
      </c>
      <c r="C66" s="61" t="s">
        <v>109</v>
      </c>
      <c r="D66" s="62">
        <f>D67+D70</f>
        <v>9666000</v>
      </c>
      <c r="E66" s="62">
        <f>E67+E70</f>
        <v>9666000</v>
      </c>
      <c r="F66" s="62"/>
      <c r="G66" s="62">
        <f>G67+G70</f>
        <v>8875188.4299999997</v>
      </c>
      <c r="H66" s="62">
        <f>H67+H70</f>
        <v>8875188.4299999997</v>
      </c>
      <c r="I66" s="62" t="s">
        <v>21</v>
      </c>
      <c r="J66" s="66">
        <f t="shared" si="7"/>
        <v>91.818626422511898</v>
      </c>
      <c r="K66" s="66">
        <f t="shared" si="8"/>
        <v>91.818626422511898</v>
      </c>
      <c r="L66" s="66" t="e">
        <f t="shared" si="9"/>
        <v>#VALUE!</v>
      </c>
      <c r="M66" s="7"/>
    </row>
    <row r="67" spans="1:13" ht="15" customHeight="1" x14ac:dyDescent="0.25">
      <c r="A67" s="26" t="s">
        <v>110</v>
      </c>
      <c r="B67" s="27" t="s">
        <v>19</v>
      </c>
      <c r="C67" s="28" t="s">
        <v>111</v>
      </c>
      <c r="D67" s="29">
        <f t="shared" ref="D67:H68" si="14">D68</f>
        <v>7729000</v>
      </c>
      <c r="E67" s="29">
        <f t="shared" si="14"/>
        <v>7729000</v>
      </c>
      <c r="F67" s="29"/>
      <c r="G67" s="29">
        <f t="shared" si="14"/>
        <v>7656424.3099999996</v>
      </c>
      <c r="H67" s="29">
        <f t="shared" si="14"/>
        <v>7656424.3099999996</v>
      </c>
      <c r="I67" s="29" t="s">
        <v>21</v>
      </c>
      <c r="J67" s="22">
        <f t="shared" si="7"/>
        <v>99.060995083451928</v>
      </c>
      <c r="K67" s="22">
        <f t="shared" si="8"/>
        <v>99.060995083451928</v>
      </c>
      <c r="L67" s="22" t="e">
        <f t="shared" si="9"/>
        <v>#VALUE!</v>
      </c>
      <c r="M67" s="7"/>
    </row>
    <row r="68" spans="1:13" ht="15" customHeight="1" x14ac:dyDescent="0.25">
      <c r="A68" s="26" t="s">
        <v>112</v>
      </c>
      <c r="B68" s="27" t="s">
        <v>19</v>
      </c>
      <c r="C68" s="28" t="s">
        <v>113</v>
      </c>
      <c r="D68" s="29">
        <f t="shared" si="14"/>
        <v>7729000</v>
      </c>
      <c r="E68" s="29">
        <f t="shared" si="14"/>
        <v>7729000</v>
      </c>
      <c r="F68" s="29"/>
      <c r="G68" s="29">
        <f t="shared" si="14"/>
        <v>7656424.3099999996</v>
      </c>
      <c r="H68" s="29">
        <f t="shared" si="14"/>
        <v>7656424.3099999996</v>
      </c>
      <c r="I68" s="29" t="s">
        <v>21</v>
      </c>
      <c r="J68" s="22">
        <f t="shared" si="7"/>
        <v>99.060995083451928</v>
      </c>
      <c r="K68" s="22">
        <f t="shared" si="8"/>
        <v>99.060995083451928</v>
      </c>
      <c r="L68" s="22" t="e">
        <f t="shared" si="9"/>
        <v>#VALUE!</v>
      </c>
      <c r="M68" s="7"/>
    </row>
    <row r="69" spans="1:13" ht="38.25" customHeight="1" x14ac:dyDescent="0.25">
      <c r="A69" s="26" t="s">
        <v>114</v>
      </c>
      <c r="B69" s="27" t="s">
        <v>19</v>
      </c>
      <c r="C69" s="28" t="s">
        <v>115</v>
      </c>
      <c r="D69" s="29">
        <v>7729000</v>
      </c>
      <c r="E69" s="29">
        <v>7729000</v>
      </c>
      <c r="F69" s="29"/>
      <c r="G69" s="29">
        <v>7656424.3099999996</v>
      </c>
      <c r="H69" s="29">
        <v>7656424.3099999996</v>
      </c>
      <c r="I69" s="29" t="s">
        <v>21</v>
      </c>
      <c r="J69" s="22">
        <f t="shared" si="7"/>
        <v>99.060995083451928</v>
      </c>
      <c r="K69" s="22">
        <f t="shared" si="8"/>
        <v>99.060995083451928</v>
      </c>
      <c r="L69" s="22" t="e">
        <f t="shared" si="9"/>
        <v>#VALUE!</v>
      </c>
      <c r="M69" s="7"/>
    </row>
    <row r="70" spans="1:13" ht="44.25" customHeight="1" x14ac:dyDescent="0.25">
      <c r="A70" s="26" t="s">
        <v>417</v>
      </c>
      <c r="B70" s="27" t="s">
        <v>19</v>
      </c>
      <c r="C70" s="28" t="s">
        <v>418</v>
      </c>
      <c r="D70" s="29">
        <v>1937000</v>
      </c>
      <c r="E70" s="29">
        <v>1937000</v>
      </c>
      <c r="F70" s="29"/>
      <c r="G70" s="29">
        <v>1218764.1200000001</v>
      </c>
      <c r="H70" s="29">
        <v>1218764.1200000001</v>
      </c>
      <c r="I70" s="29"/>
      <c r="J70" s="22">
        <f t="shared" si="7"/>
        <v>62.920192049561187</v>
      </c>
      <c r="K70" s="22"/>
      <c r="L70" s="22"/>
      <c r="M70" s="7"/>
    </row>
    <row r="71" spans="1:13" ht="46.5" customHeight="1" x14ac:dyDescent="0.25">
      <c r="A71" s="59" t="s">
        <v>116</v>
      </c>
      <c r="B71" s="60" t="s">
        <v>19</v>
      </c>
      <c r="C71" s="61" t="s">
        <v>117</v>
      </c>
      <c r="D71" s="62">
        <f t="shared" ref="D71:E73" si="15">D72</f>
        <v>2270000</v>
      </c>
      <c r="E71" s="62">
        <f t="shared" si="15"/>
        <v>2270000</v>
      </c>
      <c r="F71" s="62"/>
      <c r="G71" s="62">
        <f t="shared" ref="G71:H73" si="16">G72</f>
        <v>450500</v>
      </c>
      <c r="H71" s="62">
        <f t="shared" si="16"/>
        <v>450500</v>
      </c>
      <c r="I71" s="62" t="s">
        <v>21</v>
      </c>
      <c r="J71" s="66">
        <f t="shared" si="7"/>
        <v>19.845814977973568</v>
      </c>
      <c r="K71" s="66">
        <f t="shared" si="8"/>
        <v>19.845814977973568</v>
      </c>
      <c r="L71" s="66" t="e">
        <f t="shared" si="9"/>
        <v>#VALUE!</v>
      </c>
      <c r="M71" s="7"/>
    </row>
    <row r="72" spans="1:13" ht="76.5" customHeight="1" x14ac:dyDescent="0.25">
      <c r="A72" s="26" t="s">
        <v>118</v>
      </c>
      <c r="B72" s="27" t="s">
        <v>19</v>
      </c>
      <c r="C72" s="28" t="s">
        <v>119</v>
      </c>
      <c r="D72" s="29">
        <f t="shared" si="15"/>
        <v>2270000</v>
      </c>
      <c r="E72" s="29">
        <f t="shared" si="15"/>
        <v>2270000</v>
      </c>
      <c r="F72" s="29"/>
      <c r="G72" s="29">
        <f t="shared" si="16"/>
        <v>450500</v>
      </c>
      <c r="H72" s="29">
        <f t="shared" si="16"/>
        <v>450500</v>
      </c>
      <c r="I72" s="29" t="s">
        <v>21</v>
      </c>
      <c r="J72" s="22">
        <f t="shared" si="7"/>
        <v>19.845814977973568</v>
      </c>
      <c r="K72" s="22">
        <f t="shared" si="8"/>
        <v>19.845814977973568</v>
      </c>
      <c r="L72" s="22" t="e">
        <f t="shared" si="9"/>
        <v>#VALUE!</v>
      </c>
      <c r="M72" s="7"/>
    </row>
    <row r="73" spans="1:13" ht="89.25" customHeight="1" x14ac:dyDescent="0.25">
      <c r="A73" s="26" t="s">
        <v>120</v>
      </c>
      <c r="B73" s="27" t="s">
        <v>19</v>
      </c>
      <c r="C73" s="28" t="s">
        <v>121</v>
      </c>
      <c r="D73" s="29">
        <f t="shared" si="15"/>
        <v>2270000</v>
      </c>
      <c r="E73" s="29">
        <f t="shared" si="15"/>
        <v>2270000</v>
      </c>
      <c r="F73" s="29"/>
      <c r="G73" s="29">
        <f t="shared" si="16"/>
        <v>450500</v>
      </c>
      <c r="H73" s="29">
        <f t="shared" si="16"/>
        <v>450500</v>
      </c>
      <c r="I73" s="29" t="s">
        <v>21</v>
      </c>
      <c r="J73" s="22">
        <f t="shared" si="7"/>
        <v>19.845814977973568</v>
      </c>
      <c r="K73" s="22">
        <f t="shared" si="8"/>
        <v>19.845814977973568</v>
      </c>
      <c r="L73" s="22" t="e">
        <f t="shared" si="9"/>
        <v>#VALUE!</v>
      </c>
      <c r="M73" s="7"/>
    </row>
    <row r="74" spans="1:13" ht="159" customHeight="1" x14ac:dyDescent="0.25">
      <c r="A74" s="26" t="s">
        <v>122</v>
      </c>
      <c r="B74" s="27" t="s">
        <v>19</v>
      </c>
      <c r="C74" s="28" t="s">
        <v>123</v>
      </c>
      <c r="D74" s="29">
        <v>2270000</v>
      </c>
      <c r="E74" s="29">
        <v>2270000</v>
      </c>
      <c r="F74" s="29"/>
      <c r="G74" s="29">
        <v>450500</v>
      </c>
      <c r="H74" s="29">
        <v>450500</v>
      </c>
      <c r="I74" s="29" t="s">
        <v>21</v>
      </c>
      <c r="J74" s="22">
        <f t="shared" si="7"/>
        <v>19.845814977973568</v>
      </c>
      <c r="K74" s="22">
        <f t="shared" si="8"/>
        <v>19.845814977973568</v>
      </c>
      <c r="L74" s="22" t="e">
        <f t="shared" si="9"/>
        <v>#VALUE!</v>
      </c>
      <c r="M74" s="7"/>
    </row>
    <row r="75" spans="1:13" ht="15" customHeight="1" x14ac:dyDescent="0.25">
      <c r="A75" s="59" t="s">
        <v>124</v>
      </c>
      <c r="B75" s="60" t="s">
        <v>19</v>
      </c>
      <c r="C75" s="61" t="s">
        <v>125</v>
      </c>
      <c r="D75" s="62">
        <f>SUM(D76:D87)</f>
        <v>598000</v>
      </c>
      <c r="E75" s="62">
        <f>SUM(E76:E87)</f>
        <v>598000</v>
      </c>
      <c r="F75" s="62"/>
      <c r="G75" s="62">
        <f>SUM(G76:G87)</f>
        <v>594427.31000000006</v>
      </c>
      <c r="H75" s="62">
        <f>SUM(H76:H87)</f>
        <v>591427.31000000006</v>
      </c>
      <c r="I75" s="62">
        <f>SUM(I76:I87)</f>
        <v>3000</v>
      </c>
      <c r="J75" s="66">
        <f t="shared" si="7"/>
        <v>99.402560200668916</v>
      </c>
      <c r="K75" s="66">
        <f t="shared" si="8"/>
        <v>98.900887959866239</v>
      </c>
      <c r="L75" s="66" t="e">
        <f t="shared" si="9"/>
        <v>#DIV/0!</v>
      </c>
      <c r="M75" s="7"/>
    </row>
    <row r="76" spans="1:13" ht="76.5" customHeight="1" x14ac:dyDescent="0.25">
      <c r="A76" s="26" t="s">
        <v>126</v>
      </c>
      <c r="B76" s="27" t="s">
        <v>19</v>
      </c>
      <c r="C76" s="28" t="s">
        <v>127</v>
      </c>
      <c r="D76" s="29">
        <v>2000</v>
      </c>
      <c r="E76" s="29">
        <v>2000</v>
      </c>
      <c r="F76" s="29" t="s">
        <v>21</v>
      </c>
      <c r="G76" s="29">
        <v>1712.5</v>
      </c>
      <c r="H76" s="29">
        <v>1712.5</v>
      </c>
      <c r="I76" s="29" t="s">
        <v>21</v>
      </c>
      <c r="J76" s="22">
        <f t="shared" si="7"/>
        <v>85.625</v>
      </c>
      <c r="K76" s="22">
        <f t="shared" si="8"/>
        <v>85.625</v>
      </c>
      <c r="L76" s="22" t="e">
        <f t="shared" si="9"/>
        <v>#VALUE!</v>
      </c>
      <c r="M76" s="7"/>
    </row>
    <row r="77" spans="1:13" ht="76.5" customHeight="1" x14ac:dyDescent="0.25">
      <c r="A77" s="26" t="s">
        <v>367</v>
      </c>
      <c r="B77" s="27" t="s">
        <v>19</v>
      </c>
      <c r="C77" s="28" t="s">
        <v>410</v>
      </c>
      <c r="D77" s="29"/>
      <c r="E77" s="29"/>
      <c r="F77" s="29"/>
      <c r="G77" s="29"/>
      <c r="H77" s="29"/>
      <c r="I77" s="29"/>
      <c r="J77" s="22" t="e">
        <f t="shared" si="7"/>
        <v>#DIV/0!</v>
      </c>
      <c r="K77" s="22" t="e">
        <f t="shared" si="8"/>
        <v>#DIV/0!</v>
      </c>
      <c r="L77" s="22" t="e">
        <f t="shared" si="9"/>
        <v>#DIV/0!</v>
      </c>
      <c r="M77" s="7"/>
    </row>
    <row r="78" spans="1:13" ht="63.75" customHeight="1" x14ac:dyDescent="0.25">
      <c r="A78" s="26" t="s">
        <v>128</v>
      </c>
      <c r="B78" s="27" t="s">
        <v>19</v>
      </c>
      <c r="C78" s="28" t="s">
        <v>129</v>
      </c>
      <c r="D78" s="29">
        <v>8000</v>
      </c>
      <c r="E78" s="29">
        <v>8000</v>
      </c>
      <c r="F78" s="29" t="s">
        <v>21</v>
      </c>
      <c r="G78" s="29">
        <v>17424.89</v>
      </c>
      <c r="H78" s="29">
        <v>17424.89</v>
      </c>
      <c r="I78" s="29" t="s">
        <v>21</v>
      </c>
      <c r="J78" s="22">
        <f t="shared" si="7"/>
        <v>217.81112499999998</v>
      </c>
      <c r="K78" s="22">
        <f t="shared" si="8"/>
        <v>217.81112499999998</v>
      </c>
      <c r="L78" s="22" t="e">
        <f t="shared" si="9"/>
        <v>#VALUE!</v>
      </c>
      <c r="M78" s="7"/>
    </row>
    <row r="79" spans="1:13" ht="38.25" customHeight="1" x14ac:dyDescent="0.25">
      <c r="A79" s="26" t="s">
        <v>130</v>
      </c>
      <c r="B79" s="27" t="s">
        <v>19</v>
      </c>
      <c r="C79" s="28" t="s">
        <v>131</v>
      </c>
      <c r="D79" s="29">
        <v>20000</v>
      </c>
      <c r="E79" s="29">
        <v>20000</v>
      </c>
      <c r="F79" s="29" t="s">
        <v>21</v>
      </c>
      <c r="G79" s="29">
        <v>19500</v>
      </c>
      <c r="H79" s="29">
        <v>19500</v>
      </c>
      <c r="I79" s="29" t="s">
        <v>21</v>
      </c>
      <c r="J79" s="22">
        <f t="shared" si="7"/>
        <v>97.5</v>
      </c>
      <c r="K79" s="22">
        <f t="shared" si="8"/>
        <v>97.5</v>
      </c>
      <c r="L79" s="22" t="e">
        <f t="shared" si="9"/>
        <v>#VALUE!</v>
      </c>
      <c r="M79" s="7"/>
    </row>
    <row r="80" spans="1:13" ht="63.75" customHeight="1" x14ac:dyDescent="0.25">
      <c r="A80" s="26" t="s">
        <v>132</v>
      </c>
      <c r="B80" s="27" t="s">
        <v>19</v>
      </c>
      <c r="C80" s="28" t="s">
        <v>133</v>
      </c>
      <c r="D80" s="29">
        <v>2000</v>
      </c>
      <c r="E80" s="29">
        <v>2000</v>
      </c>
      <c r="F80" s="29"/>
      <c r="G80" s="29">
        <v>3000</v>
      </c>
      <c r="H80" s="29">
        <v>3000</v>
      </c>
      <c r="I80" s="29" t="s">
        <v>21</v>
      </c>
      <c r="J80" s="29">
        <f t="shared" si="7"/>
        <v>150</v>
      </c>
      <c r="K80" s="29">
        <f t="shared" si="8"/>
        <v>150</v>
      </c>
      <c r="L80" s="29"/>
      <c r="M80" s="7"/>
    </row>
    <row r="81" spans="1:13" ht="53.25" customHeight="1" x14ac:dyDescent="0.25">
      <c r="A81" s="26" t="s">
        <v>134</v>
      </c>
      <c r="B81" s="27" t="s">
        <v>19</v>
      </c>
      <c r="C81" s="28" t="s">
        <v>135</v>
      </c>
      <c r="D81" s="29">
        <v>5000</v>
      </c>
      <c r="E81" s="29">
        <v>5000</v>
      </c>
      <c r="F81" s="29" t="s">
        <v>21</v>
      </c>
      <c r="G81" s="29"/>
      <c r="H81" s="29"/>
      <c r="I81" s="29" t="s">
        <v>21</v>
      </c>
      <c r="J81" s="22">
        <f t="shared" ref="J81:L88" si="17">G81/D81*100</f>
        <v>0</v>
      </c>
      <c r="K81" s="22">
        <f t="shared" si="17"/>
        <v>0</v>
      </c>
      <c r="L81" s="22" t="e">
        <f t="shared" si="17"/>
        <v>#VALUE!</v>
      </c>
      <c r="M81" s="7"/>
    </row>
    <row r="82" spans="1:13" ht="56.25" customHeight="1" x14ac:dyDescent="0.25">
      <c r="A82" s="26" t="s">
        <v>427</v>
      </c>
      <c r="B82" s="27" t="s">
        <v>19</v>
      </c>
      <c r="C82" s="28" t="s">
        <v>135</v>
      </c>
      <c r="D82" s="29"/>
      <c r="E82" s="29"/>
      <c r="F82" s="29"/>
      <c r="G82" s="29"/>
      <c r="H82" s="29"/>
      <c r="I82" s="29"/>
      <c r="J82" s="22"/>
      <c r="K82" s="22"/>
      <c r="L82" s="22"/>
      <c r="M82" s="7"/>
    </row>
    <row r="83" spans="1:13" ht="57.75" customHeight="1" x14ac:dyDescent="0.25">
      <c r="A83" s="26" t="s">
        <v>420</v>
      </c>
      <c r="B83" s="27" t="s">
        <v>19</v>
      </c>
      <c r="C83" s="28" t="s">
        <v>421</v>
      </c>
      <c r="D83" s="29">
        <v>16000</v>
      </c>
      <c r="E83" s="29">
        <v>16000</v>
      </c>
      <c r="F83" s="29"/>
      <c r="G83" s="29">
        <v>15000</v>
      </c>
      <c r="H83" s="29">
        <v>15000</v>
      </c>
      <c r="I83" s="29"/>
      <c r="J83" s="22">
        <f t="shared" si="17"/>
        <v>93.75</v>
      </c>
      <c r="K83" s="22"/>
      <c r="L83" s="22"/>
      <c r="M83" s="7"/>
    </row>
    <row r="84" spans="1:13" ht="57.75" customHeight="1" x14ac:dyDescent="0.25">
      <c r="A84" s="26" t="s">
        <v>423</v>
      </c>
      <c r="B84" s="27" t="s">
        <v>19</v>
      </c>
      <c r="C84" s="28" t="s">
        <v>424</v>
      </c>
      <c r="D84" s="29"/>
      <c r="E84" s="29"/>
      <c r="F84" s="29"/>
      <c r="G84" s="29">
        <v>3000</v>
      </c>
      <c r="H84" s="29"/>
      <c r="I84" s="29">
        <v>3000</v>
      </c>
      <c r="J84" s="22" t="e">
        <f t="shared" si="17"/>
        <v>#DIV/0!</v>
      </c>
      <c r="K84" s="22"/>
      <c r="L84" s="22"/>
      <c r="M84" s="7"/>
    </row>
    <row r="85" spans="1:13" ht="63.75" customHeight="1" x14ac:dyDescent="0.25">
      <c r="A85" s="26" t="s">
        <v>136</v>
      </c>
      <c r="B85" s="27" t="s">
        <v>19</v>
      </c>
      <c r="C85" s="28" t="s">
        <v>137</v>
      </c>
      <c r="D85" s="29">
        <v>3000</v>
      </c>
      <c r="E85" s="29">
        <v>3000</v>
      </c>
      <c r="F85" s="29" t="s">
        <v>21</v>
      </c>
      <c r="G85" s="29">
        <v>3000</v>
      </c>
      <c r="H85" s="29">
        <v>3000</v>
      </c>
      <c r="I85" s="29" t="s">
        <v>21</v>
      </c>
      <c r="J85" s="22">
        <f t="shared" si="17"/>
        <v>100</v>
      </c>
      <c r="K85" s="22">
        <f t="shared" si="17"/>
        <v>100</v>
      </c>
      <c r="L85" s="22" t="e">
        <f t="shared" si="17"/>
        <v>#VALUE!</v>
      </c>
      <c r="M85" s="7"/>
    </row>
    <row r="86" spans="1:13" ht="63.75" customHeight="1" x14ac:dyDescent="0.25">
      <c r="A86" s="26" t="s">
        <v>384</v>
      </c>
      <c r="B86" s="27" t="s">
        <v>19</v>
      </c>
      <c r="C86" s="28" t="s">
        <v>385</v>
      </c>
      <c r="D86" s="29"/>
      <c r="E86" s="29"/>
      <c r="F86" s="29"/>
      <c r="G86" s="29"/>
      <c r="H86" s="29"/>
      <c r="I86" s="29"/>
      <c r="J86" s="22"/>
      <c r="K86" s="22"/>
      <c r="L86" s="22"/>
      <c r="M86" s="7"/>
    </row>
    <row r="87" spans="1:13" ht="59.25" customHeight="1" x14ac:dyDescent="0.25">
      <c r="A87" s="26" t="s">
        <v>138</v>
      </c>
      <c r="B87" s="27" t="s">
        <v>19</v>
      </c>
      <c r="C87" s="28" t="s">
        <v>139</v>
      </c>
      <c r="D87" s="29">
        <v>542000</v>
      </c>
      <c r="E87" s="29">
        <v>542000</v>
      </c>
      <c r="F87" s="29" t="s">
        <v>21</v>
      </c>
      <c r="G87" s="29">
        <v>531789.92000000004</v>
      </c>
      <c r="H87" s="29">
        <v>531789.92000000004</v>
      </c>
      <c r="I87" s="29" t="s">
        <v>21</v>
      </c>
      <c r="J87" s="22">
        <f t="shared" si="17"/>
        <v>98.116221402214038</v>
      </c>
      <c r="K87" s="22">
        <f t="shared" si="17"/>
        <v>98.116221402214038</v>
      </c>
      <c r="L87" s="22" t="e">
        <f t="shared" si="17"/>
        <v>#VALUE!</v>
      </c>
      <c r="M87" s="7"/>
    </row>
    <row r="88" spans="1:13" ht="15" customHeight="1" x14ac:dyDescent="0.25">
      <c r="A88" s="59" t="s">
        <v>140</v>
      </c>
      <c r="B88" s="60" t="s">
        <v>19</v>
      </c>
      <c r="C88" s="61" t="s">
        <v>141</v>
      </c>
      <c r="D88" s="62">
        <f t="shared" ref="D88:F88" si="18">D92+D89</f>
        <v>184200</v>
      </c>
      <c r="E88" s="62">
        <f t="shared" si="18"/>
        <v>4200</v>
      </c>
      <c r="F88" s="62">
        <f t="shared" si="18"/>
        <v>180000</v>
      </c>
      <c r="G88" s="62">
        <f>G92+G89+G90+G91</f>
        <v>1327268.0499999998</v>
      </c>
      <c r="H88" s="62">
        <f>H92+H89+H90</f>
        <v>4201.41</v>
      </c>
      <c r="I88" s="62">
        <f>I92+I89+I90+I91</f>
        <v>1323066.6399999999</v>
      </c>
      <c r="J88" s="66">
        <f t="shared" si="17"/>
        <v>720.55811617806717</v>
      </c>
      <c r="K88" s="66">
        <f t="shared" si="17"/>
        <v>100.03357142857143</v>
      </c>
      <c r="L88" s="66">
        <f t="shared" si="17"/>
        <v>735.03702222222216</v>
      </c>
      <c r="M88" s="7"/>
    </row>
    <row r="89" spans="1:13" ht="15" customHeight="1" x14ac:dyDescent="0.25">
      <c r="A89" s="26" t="s">
        <v>142</v>
      </c>
      <c r="B89" s="27" t="s">
        <v>19</v>
      </c>
      <c r="C89" s="28" t="s">
        <v>143</v>
      </c>
      <c r="D89" s="29"/>
      <c r="E89" s="29"/>
      <c r="F89" s="29"/>
      <c r="G89" s="29"/>
      <c r="H89" s="29"/>
      <c r="I89" s="29"/>
      <c r="J89" s="29"/>
      <c r="K89" s="29"/>
      <c r="L89" s="29"/>
      <c r="M89" s="7"/>
    </row>
    <row r="90" spans="1:13" ht="15" customHeight="1" x14ac:dyDescent="0.25">
      <c r="A90" s="26" t="s">
        <v>142</v>
      </c>
      <c r="B90" s="27" t="s">
        <v>19</v>
      </c>
      <c r="C90" s="28" t="s">
        <v>395</v>
      </c>
      <c r="D90" s="29"/>
      <c r="E90" s="29"/>
      <c r="F90" s="29"/>
      <c r="G90" s="29"/>
      <c r="H90" s="29"/>
      <c r="I90" s="29"/>
      <c r="J90" s="22" t="e">
        <f t="shared" ref="J90:L95" si="19">G90/D90*100</f>
        <v>#DIV/0!</v>
      </c>
      <c r="K90" s="29"/>
      <c r="L90" s="29"/>
      <c r="M90" s="7"/>
    </row>
    <row r="91" spans="1:13" ht="25.5" customHeight="1" x14ac:dyDescent="0.25">
      <c r="A91" s="26" t="s">
        <v>144</v>
      </c>
      <c r="B91" s="27" t="s">
        <v>19</v>
      </c>
      <c r="C91" s="28" t="s">
        <v>388</v>
      </c>
      <c r="D91" s="29"/>
      <c r="E91" s="29"/>
      <c r="F91" s="29"/>
      <c r="G91" s="29">
        <v>972811.57</v>
      </c>
      <c r="H91" s="29"/>
      <c r="I91" s="29">
        <v>972811.57</v>
      </c>
      <c r="J91" s="22" t="e">
        <f t="shared" si="19"/>
        <v>#DIV/0!</v>
      </c>
      <c r="K91" s="29"/>
      <c r="L91" s="29"/>
      <c r="M91" s="7"/>
    </row>
    <row r="92" spans="1:13" ht="15" customHeight="1" x14ac:dyDescent="0.25">
      <c r="A92" s="26" t="s">
        <v>145</v>
      </c>
      <c r="B92" s="27" t="s">
        <v>19</v>
      </c>
      <c r="C92" s="28" t="s">
        <v>146</v>
      </c>
      <c r="D92" s="29">
        <f t="shared" ref="D92:I92" si="20">SUM(D93:D94)</f>
        <v>184200</v>
      </c>
      <c r="E92" s="29">
        <f t="shared" si="20"/>
        <v>4200</v>
      </c>
      <c r="F92" s="29">
        <f t="shared" si="20"/>
        <v>180000</v>
      </c>
      <c r="G92" s="29">
        <f t="shared" si="20"/>
        <v>354456.48</v>
      </c>
      <c r="H92" s="29">
        <f t="shared" si="20"/>
        <v>4201.41</v>
      </c>
      <c r="I92" s="29">
        <f t="shared" si="20"/>
        <v>350255.07</v>
      </c>
      <c r="J92" s="22">
        <f t="shared" si="19"/>
        <v>192.43022801302931</v>
      </c>
      <c r="K92" s="22">
        <f t="shared" si="19"/>
        <v>100.03357142857143</v>
      </c>
      <c r="L92" s="22">
        <f t="shared" si="19"/>
        <v>194.58615</v>
      </c>
      <c r="M92" s="7"/>
    </row>
    <row r="93" spans="1:13" ht="25.5" customHeight="1" x14ac:dyDescent="0.25">
      <c r="A93" s="26" t="s">
        <v>147</v>
      </c>
      <c r="B93" s="27" t="s">
        <v>19</v>
      </c>
      <c r="C93" s="28" t="s">
        <v>148</v>
      </c>
      <c r="D93" s="29">
        <v>4200</v>
      </c>
      <c r="E93" s="29">
        <v>4200</v>
      </c>
      <c r="F93" s="29" t="s">
        <v>21</v>
      </c>
      <c r="G93" s="29">
        <v>4201.41</v>
      </c>
      <c r="H93" s="29">
        <v>4201.41</v>
      </c>
      <c r="I93" s="29" t="s">
        <v>21</v>
      </c>
      <c r="J93" s="22">
        <f t="shared" si="19"/>
        <v>100.03357142857143</v>
      </c>
      <c r="K93" s="22">
        <f t="shared" si="19"/>
        <v>100.03357142857143</v>
      </c>
      <c r="L93" s="22" t="e">
        <f t="shared" si="19"/>
        <v>#VALUE!</v>
      </c>
      <c r="M93" s="7"/>
    </row>
    <row r="94" spans="1:13" ht="25.5" customHeight="1" x14ac:dyDescent="0.25">
      <c r="A94" s="26" t="s">
        <v>149</v>
      </c>
      <c r="B94" s="27" t="s">
        <v>19</v>
      </c>
      <c r="C94" s="28" t="s">
        <v>414</v>
      </c>
      <c r="D94" s="29">
        <v>180000</v>
      </c>
      <c r="E94" s="29" t="s">
        <v>21</v>
      </c>
      <c r="F94" s="29">
        <v>180000</v>
      </c>
      <c r="G94" s="29">
        <v>350255.07</v>
      </c>
      <c r="H94" s="29" t="s">
        <v>21</v>
      </c>
      <c r="I94" s="29">
        <v>350255.07</v>
      </c>
      <c r="J94" s="22">
        <f t="shared" si="19"/>
        <v>194.58615</v>
      </c>
      <c r="K94" s="22" t="e">
        <f t="shared" si="19"/>
        <v>#VALUE!</v>
      </c>
      <c r="L94" s="22">
        <f t="shared" si="19"/>
        <v>194.58615</v>
      </c>
      <c r="M94" s="7"/>
    </row>
    <row r="95" spans="1:13" ht="30.75" customHeight="1" x14ac:dyDescent="0.25">
      <c r="A95" s="59" t="s">
        <v>150</v>
      </c>
      <c r="B95" s="60" t="s">
        <v>19</v>
      </c>
      <c r="C95" s="61" t="s">
        <v>151</v>
      </c>
      <c r="D95" s="62">
        <v>463638563</v>
      </c>
      <c r="E95" s="62">
        <v>421888194.55000001</v>
      </c>
      <c r="F95" s="62">
        <v>74852700</v>
      </c>
      <c r="G95" s="62">
        <v>452901581.75999999</v>
      </c>
      <c r="H95" s="62">
        <v>413133648.67000002</v>
      </c>
      <c r="I95" s="62">
        <v>72870264.640000001</v>
      </c>
      <c r="J95" s="66">
        <f t="shared" si="19"/>
        <v>97.68419150242255</v>
      </c>
      <c r="K95" s="66">
        <f t="shared" si="19"/>
        <v>97.924913284350637</v>
      </c>
      <c r="L95" s="66">
        <f t="shared" si="19"/>
        <v>97.351551300086697</v>
      </c>
      <c r="M95" s="7"/>
    </row>
    <row r="96" spans="1:13" ht="48" customHeight="1" x14ac:dyDescent="0.25">
      <c r="A96" s="26" t="s">
        <v>152</v>
      </c>
      <c r="B96" s="27" t="s">
        <v>19</v>
      </c>
      <c r="C96" s="28" t="s">
        <v>153</v>
      </c>
      <c r="D96" s="29"/>
      <c r="E96" s="29"/>
      <c r="F96" s="29"/>
      <c r="G96" s="29"/>
      <c r="H96" s="29"/>
      <c r="I96" s="29"/>
      <c r="J96" s="29"/>
      <c r="K96" s="29"/>
      <c r="L96" s="29"/>
      <c r="M96" s="7"/>
    </row>
    <row r="97" spans="1:13" ht="30.75" customHeight="1" x14ac:dyDescent="0.25">
      <c r="A97" s="26" t="s">
        <v>154</v>
      </c>
      <c r="B97" s="27" t="s">
        <v>19</v>
      </c>
      <c r="C97" s="28" t="s">
        <v>155</v>
      </c>
      <c r="D97" s="29">
        <f>D98+D99+D101+D102</f>
        <v>304958000</v>
      </c>
      <c r="E97" s="29">
        <f>E98+E99+E101+E102</f>
        <v>281225300</v>
      </c>
      <c r="F97" s="29">
        <f t="shared" ref="D97:I98" si="21">F98+F99</f>
        <v>23732700</v>
      </c>
      <c r="G97" s="29">
        <f>G98+G99+G101+G102</f>
        <v>303424250</v>
      </c>
      <c r="H97" s="29">
        <f>H98+H99+H101+H102</f>
        <v>281225300</v>
      </c>
      <c r="I97" s="29">
        <f t="shared" si="21"/>
        <v>22198950</v>
      </c>
      <c r="J97" s="22">
        <f t="shared" ref="J97:L102" si="22">G97/D97*100</f>
        <v>99.497061890489832</v>
      </c>
      <c r="K97" s="22">
        <f t="shared" si="22"/>
        <v>100</v>
      </c>
      <c r="L97" s="22">
        <f t="shared" si="22"/>
        <v>93.53739776763706</v>
      </c>
      <c r="M97" s="7"/>
    </row>
    <row r="98" spans="1:13" ht="27" customHeight="1" x14ac:dyDescent="0.25">
      <c r="A98" s="26" t="s">
        <v>156</v>
      </c>
      <c r="B98" s="27" t="s">
        <v>19</v>
      </c>
      <c r="C98" s="28" t="s">
        <v>157</v>
      </c>
      <c r="D98" s="29">
        <f t="shared" si="21"/>
        <v>149140100</v>
      </c>
      <c r="E98" s="29">
        <f t="shared" si="21"/>
        <v>125407400</v>
      </c>
      <c r="F98" s="29">
        <f t="shared" si="21"/>
        <v>23732700</v>
      </c>
      <c r="G98" s="29">
        <f t="shared" si="21"/>
        <v>147606350</v>
      </c>
      <c r="H98" s="29">
        <f t="shared" si="21"/>
        <v>125407400</v>
      </c>
      <c r="I98" s="29">
        <f t="shared" si="21"/>
        <v>22198950</v>
      </c>
      <c r="J98" s="22">
        <f t="shared" si="22"/>
        <v>98.971604551693332</v>
      </c>
      <c r="K98" s="22">
        <f t="shared" si="22"/>
        <v>100</v>
      </c>
      <c r="L98" s="22">
        <f t="shared" si="22"/>
        <v>93.53739776763706</v>
      </c>
      <c r="M98" s="7"/>
    </row>
    <row r="99" spans="1:13" ht="45" customHeight="1" x14ac:dyDescent="0.25">
      <c r="A99" s="26" t="s">
        <v>158</v>
      </c>
      <c r="B99" s="27" t="s">
        <v>19</v>
      </c>
      <c r="C99" s="28" t="s">
        <v>159</v>
      </c>
      <c r="D99" s="29">
        <v>125407400</v>
      </c>
      <c r="E99" s="29">
        <v>125407400</v>
      </c>
      <c r="F99" s="29"/>
      <c r="G99" s="29">
        <v>125407400</v>
      </c>
      <c r="H99" s="29">
        <v>125407400</v>
      </c>
      <c r="I99" s="29"/>
      <c r="J99" s="22">
        <f t="shared" si="22"/>
        <v>100</v>
      </c>
      <c r="K99" s="22">
        <f t="shared" si="22"/>
        <v>100</v>
      </c>
      <c r="L99" s="22" t="e">
        <f t="shared" si="22"/>
        <v>#DIV/0!</v>
      </c>
      <c r="M99" s="7"/>
    </row>
    <row r="100" spans="1:13" ht="47.25" customHeight="1" x14ac:dyDescent="0.25">
      <c r="A100" s="26" t="s">
        <v>160</v>
      </c>
      <c r="B100" s="27" t="s">
        <v>19</v>
      </c>
      <c r="C100" s="28" t="s">
        <v>161</v>
      </c>
      <c r="D100" s="29">
        <v>23732700</v>
      </c>
      <c r="E100" s="29"/>
      <c r="F100" s="29">
        <v>23732700</v>
      </c>
      <c r="G100" s="29">
        <v>22198950</v>
      </c>
      <c r="H100" s="29"/>
      <c r="I100" s="29">
        <v>22198950</v>
      </c>
      <c r="J100" s="22">
        <f t="shared" si="22"/>
        <v>93.53739776763706</v>
      </c>
      <c r="K100" s="22" t="e">
        <f t="shared" si="22"/>
        <v>#DIV/0!</v>
      </c>
      <c r="L100" s="22">
        <f t="shared" si="22"/>
        <v>93.53739776763706</v>
      </c>
      <c r="M100" s="7"/>
    </row>
    <row r="101" spans="1:13" ht="47.25" customHeight="1" x14ac:dyDescent="0.25">
      <c r="A101" s="26" t="s">
        <v>162</v>
      </c>
      <c r="B101" s="27" t="s">
        <v>19</v>
      </c>
      <c r="C101" s="28" t="s">
        <v>163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7"/>
    </row>
    <row r="102" spans="1:13" ht="61.5" customHeight="1" x14ac:dyDescent="0.25">
      <c r="A102" s="26" t="s">
        <v>164</v>
      </c>
      <c r="B102" s="27" t="s">
        <v>19</v>
      </c>
      <c r="C102" s="28" t="s">
        <v>389</v>
      </c>
      <c r="D102" s="29">
        <v>30410500</v>
      </c>
      <c r="E102" s="29">
        <v>30410500</v>
      </c>
      <c r="F102" s="29"/>
      <c r="G102" s="29">
        <v>30410500</v>
      </c>
      <c r="H102" s="29">
        <v>30410500</v>
      </c>
      <c r="I102" s="29"/>
      <c r="J102" s="22">
        <f t="shared" si="22"/>
        <v>100</v>
      </c>
      <c r="K102" s="29"/>
      <c r="L102" s="29"/>
      <c r="M102" s="7"/>
    </row>
    <row r="103" spans="1:13" ht="25.5" customHeight="1" x14ac:dyDescent="0.25">
      <c r="A103" s="59" t="s">
        <v>165</v>
      </c>
      <c r="B103" s="60" t="s">
        <v>19</v>
      </c>
      <c r="C103" s="61" t="s">
        <v>166</v>
      </c>
      <c r="D103" s="62">
        <f>D105+D106+D104</f>
        <v>102446963</v>
      </c>
      <c r="E103" s="62">
        <f>E105+E106+E104</f>
        <v>82853963</v>
      </c>
      <c r="F103" s="62">
        <f t="shared" ref="F103" si="23">F105+F106</f>
        <v>19593000</v>
      </c>
      <c r="G103" s="62">
        <f>G105+G106+G104</f>
        <v>93323531.760000005</v>
      </c>
      <c r="H103" s="62">
        <f>H105+H106+H104</f>
        <v>74176917.120000005</v>
      </c>
      <c r="I103" s="62">
        <f>I105+I106+I104</f>
        <v>19146614.640000001</v>
      </c>
      <c r="J103" s="66">
        <f>G103/D103*100</f>
        <v>91.094483454819454</v>
      </c>
      <c r="K103" s="66">
        <f>H103/E103*100</f>
        <v>89.527301331379888</v>
      </c>
      <c r="L103" s="66">
        <f>I103/F103*100</f>
        <v>97.721709998468839</v>
      </c>
      <c r="M103" s="7"/>
    </row>
    <row r="104" spans="1:13" ht="36" customHeight="1" x14ac:dyDescent="0.25">
      <c r="A104" s="26" t="s">
        <v>408</v>
      </c>
      <c r="B104" s="27" t="s">
        <v>19</v>
      </c>
      <c r="C104" s="28" t="s">
        <v>419</v>
      </c>
      <c r="D104" s="29">
        <v>53367</v>
      </c>
      <c r="E104" s="29">
        <v>53367</v>
      </c>
      <c r="F104" s="29"/>
      <c r="G104" s="29">
        <v>53367</v>
      </c>
      <c r="H104" s="29">
        <v>53367</v>
      </c>
      <c r="I104" s="29"/>
      <c r="J104" s="22">
        <f>G104/D104*100</f>
        <v>100</v>
      </c>
      <c r="K104" s="29"/>
      <c r="L104" s="29"/>
      <c r="M104" s="7"/>
    </row>
    <row r="105" spans="1:13" ht="63" customHeight="1" x14ac:dyDescent="0.25">
      <c r="A105" s="26" t="s">
        <v>390</v>
      </c>
      <c r="B105" s="27" t="s">
        <v>19</v>
      </c>
      <c r="C105" s="28" t="s">
        <v>391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7"/>
    </row>
    <row r="106" spans="1:13" ht="15" customHeight="1" x14ac:dyDescent="0.25">
      <c r="A106" s="26" t="s">
        <v>167</v>
      </c>
      <c r="B106" s="27" t="s">
        <v>19</v>
      </c>
      <c r="C106" s="28" t="s">
        <v>168</v>
      </c>
      <c r="D106" s="29">
        <f t="shared" ref="D106:I106" si="24">D107+D108</f>
        <v>102393596</v>
      </c>
      <c r="E106" s="29">
        <f t="shared" si="24"/>
        <v>82800596</v>
      </c>
      <c r="F106" s="29">
        <f t="shared" si="24"/>
        <v>19593000</v>
      </c>
      <c r="G106" s="29">
        <f t="shared" si="24"/>
        <v>93270164.760000005</v>
      </c>
      <c r="H106" s="29">
        <f t="shared" si="24"/>
        <v>74123550.120000005</v>
      </c>
      <c r="I106" s="29">
        <f t="shared" si="24"/>
        <v>19146614.640000001</v>
      </c>
      <c r="J106" s="22">
        <f t="shared" ref="J106:L108" si="25">G106/D106*100</f>
        <v>91.089841946756138</v>
      </c>
      <c r="K106" s="22">
        <f t="shared" si="25"/>
        <v>89.520551422117791</v>
      </c>
      <c r="L106" s="22">
        <f t="shared" si="25"/>
        <v>97.721709998468839</v>
      </c>
      <c r="M106" s="7"/>
    </row>
    <row r="107" spans="1:13" ht="25.5" customHeight="1" x14ac:dyDescent="0.25">
      <c r="A107" s="26" t="s">
        <v>169</v>
      </c>
      <c r="B107" s="27" t="s">
        <v>19</v>
      </c>
      <c r="C107" s="28" t="s">
        <v>170</v>
      </c>
      <c r="D107" s="29">
        <v>82800596</v>
      </c>
      <c r="E107" s="29">
        <v>82800596</v>
      </c>
      <c r="F107" s="29"/>
      <c r="G107" s="29">
        <v>74123550.120000005</v>
      </c>
      <c r="H107" s="29">
        <v>74123550.120000005</v>
      </c>
      <c r="I107" s="29"/>
      <c r="J107" s="22">
        <f t="shared" si="25"/>
        <v>89.520551422117791</v>
      </c>
      <c r="K107" s="22">
        <f t="shared" si="25"/>
        <v>89.520551422117791</v>
      </c>
      <c r="L107" s="22" t="e">
        <f t="shared" si="25"/>
        <v>#DIV/0!</v>
      </c>
      <c r="M107" s="7"/>
    </row>
    <row r="108" spans="1:13" ht="24.75" customHeight="1" x14ac:dyDescent="0.25">
      <c r="A108" s="26" t="s">
        <v>171</v>
      </c>
      <c r="B108" s="27" t="s">
        <v>19</v>
      </c>
      <c r="C108" s="28" t="s">
        <v>392</v>
      </c>
      <c r="D108" s="29">
        <v>19593000</v>
      </c>
      <c r="E108" s="29"/>
      <c r="F108" s="29">
        <v>19593000</v>
      </c>
      <c r="G108" s="29">
        <v>19146614.640000001</v>
      </c>
      <c r="H108" s="29"/>
      <c r="I108" s="29">
        <v>19146614.640000001</v>
      </c>
      <c r="J108" s="22">
        <f t="shared" si="25"/>
        <v>97.721709998468839</v>
      </c>
      <c r="K108" s="29"/>
      <c r="L108" s="29"/>
      <c r="M108" s="7"/>
    </row>
    <row r="109" spans="1:13" ht="25.5" customHeight="1" x14ac:dyDescent="0.25">
      <c r="A109" s="59" t="s">
        <v>172</v>
      </c>
      <c r="B109" s="60" t="s">
        <v>19</v>
      </c>
      <c r="C109" s="61" t="s">
        <v>173</v>
      </c>
      <c r="D109" s="62">
        <f t="shared" ref="D109:I109" si="26">SUM(D110:D123)</f>
        <v>363238700</v>
      </c>
      <c r="E109" s="62">
        <f t="shared" si="26"/>
        <v>361625100</v>
      </c>
      <c r="F109" s="62">
        <f t="shared" si="26"/>
        <v>1613600</v>
      </c>
      <c r="G109" s="62">
        <f t="shared" si="26"/>
        <v>363122400</v>
      </c>
      <c r="H109" s="62">
        <f t="shared" si="26"/>
        <v>361513400</v>
      </c>
      <c r="I109" s="62">
        <f t="shared" si="26"/>
        <v>1609000</v>
      </c>
      <c r="J109" s="66">
        <f>G109/D109*100</f>
        <v>99.96798248644761</v>
      </c>
      <c r="K109" s="66">
        <f>H109/E109*100</f>
        <v>99.969111657349004</v>
      </c>
      <c r="L109" s="66">
        <f>I109/F109*100</f>
        <v>99.714923153197816</v>
      </c>
      <c r="M109" s="7"/>
    </row>
    <row r="110" spans="1:13" ht="51" customHeight="1" x14ac:dyDescent="0.25">
      <c r="A110" s="26" t="s">
        <v>174</v>
      </c>
      <c r="B110" s="27" t="s">
        <v>19</v>
      </c>
      <c r="C110" s="28" t="s">
        <v>175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7"/>
    </row>
    <row r="111" spans="1:13" ht="51" customHeight="1" x14ac:dyDescent="0.25">
      <c r="A111" s="26" t="s">
        <v>176</v>
      </c>
      <c r="B111" s="27" t="s">
        <v>19</v>
      </c>
      <c r="C111" s="28" t="s">
        <v>177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7"/>
    </row>
    <row r="112" spans="1:13" ht="38.25" customHeight="1" x14ac:dyDescent="0.25">
      <c r="A112" s="26" t="s">
        <v>178</v>
      </c>
      <c r="B112" s="27" t="s">
        <v>19</v>
      </c>
      <c r="C112" s="28" t="s">
        <v>179</v>
      </c>
      <c r="D112" s="29">
        <v>703900</v>
      </c>
      <c r="E112" s="29"/>
      <c r="F112" s="29">
        <v>703900</v>
      </c>
      <c r="G112" s="29">
        <v>703900</v>
      </c>
      <c r="H112" s="29">
        <v>0</v>
      </c>
      <c r="I112" s="29">
        <v>703900</v>
      </c>
      <c r="J112" s="22">
        <f t="shared" ref="J112:L118" si="27">G112/D112*100</f>
        <v>100</v>
      </c>
      <c r="K112" s="22" t="e">
        <f t="shared" si="27"/>
        <v>#DIV/0!</v>
      </c>
      <c r="L112" s="22">
        <f t="shared" si="27"/>
        <v>100</v>
      </c>
      <c r="M112" s="7"/>
    </row>
    <row r="113" spans="1:13" ht="51" customHeight="1" x14ac:dyDescent="0.25">
      <c r="A113" s="26" t="s">
        <v>180</v>
      </c>
      <c r="B113" s="27" t="s">
        <v>19</v>
      </c>
      <c r="C113" s="28" t="s">
        <v>181</v>
      </c>
      <c r="D113" s="29">
        <v>703900</v>
      </c>
      <c r="E113" s="29"/>
      <c r="F113" s="29">
        <v>703900</v>
      </c>
      <c r="G113" s="29">
        <v>703900</v>
      </c>
      <c r="H113" s="29">
        <v>0</v>
      </c>
      <c r="I113" s="29">
        <v>703900</v>
      </c>
      <c r="J113" s="22">
        <f t="shared" si="27"/>
        <v>100</v>
      </c>
      <c r="K113" s="22" t="e">
        <f t="shared" si="27"/>
        <v>#DIV/0!</v>
      </c>
      <c r="L113" s="22">
        <f t="shared" si="27"/>
        <v>100</v>
      </c>
      <c r="M113" s="7"/>
    </row>
    <row r="114" spans="1:13" ht="63" customHeight="1" x14ac:dyDescent="0.25">
      <c r="A114" s="26" t="s">
        <v>182</v>
      </c>
      <c r="B114" s="27" t="s">
        <v>19</v>
      </c>
      <c r="C114" s="28" t="s">
        <v>183</v>
      </c>
      <c r="D114" s="29">
        <v>12490800</v>
      </c>
      <c r="E114" s="29">
        <v>12490800</v>
      </c>
      <c r="F114" s="29"/>
      <c r="G114" s="29">
        <v>12490800</v>
      </c>
      <c r="H114" s="29">
        <v>12490800</v>
      </c>
      <c r="I114" s="29"/>
      <c r="J114" s="22">
        <f t="shared" si="27"/>
        <v>100</v>
      </c>
      <c r="K114" s="22">
        <f t="shared" si="27"/>
        <v>100</v>
      </c>
      <c r="L114" s="22" t="e">
        <f t="shared" si="27"/>
        <v>#DIV/0!</v>
      </c>
      <c r="M114" s="7"/>
    </row>
    <row r="115" spans="1:13" ht="48.75" customHeight="1" x14ac:dyDescent="0.25">
      <c r="A115" s="26" t="s">
        <v>184</v>
      </c>
      <c r="B115" s="27" t="s">
        <v>19</v>
      </c>
      <c r="C115" s="28" t="s">
        <v>185</v>
      </c>
      <c r="D115" s="29">
        <v>12447500</v>
      </c>
      <c r="E115" s="29">
        <v>12447500</v>
      </c>
      <c r="F115" s="29"/>
      <c r="G115" s="29">
        <v>12490800</v>
      </c>
      <c r="H115" s="29">
        <v>12490800</v>
      </c>
      <c r="I115" s="29"/>
      <c r="J115" s="22">
        <f t="shared" si="27"/>
        <v>100.34786101626834</v>
      </c>
      <c r="K115" s="22">
        <f t="shared" si="27"/>
        <v>100.34786101626834</v>
      </c>
      <c r="L115" s="22" t="e">
        <f t="shared" si="27"/>
        <v>#DIV/0!</v>
      </c>
      <c r="M115" s="7"/>
    </row>
    <row r="116" spans="1:13" ht="45" customHeight="1" x14ac:dyDescent="0.25">
      <c r="A116" s="26" t="s">
        <v>186</v>
      </c>
      <c r="B116" s="27" t="s">
        <v>19</v>
      </c>
      <c r="C116" s="28" t="s">
        <v>187</v>
      </c>
      <c r="D116" s="29">
        <f t="shared" ref="D116:I116" si="28">D117+D118+D121</f>
        <v>7421000</v>
      </c>
      <c r="E116" s="29">
        <f t="shared" si="28"/>
        <v>7318100</v>
      </c>
      <c r="F116" s="29">
        <f t="shared" si="28"/>
        <v>102900</v>
      </c>
      <c r="G116" s="29">
        <f t="shared" si="28"/>
        <v>7341200</v>
      </c>
      <c r="H116" s="29">
        <f t="shared" si="28"/>
        <v>7240600</v>
      </c>
      <c r="I116" s="29">
        <f t="shared" si="28"/>
        <v>100600</v>
      </c>
      <c r="J116" s="22">
        <f t="shared" si="27"/>
        <v>98.924673224632798</v>
      </c>
      <c r="K116" s="22">
        <f t="shared" si="27"/>
        <v>98.940981948866508</v>
      </c>
      <c r="L116" s="22">
        <f t="shared" si="27"/>
        <v>97.764820213799808</v>
      </c>
      <c r="M116" s="7"/>
    </row>
    <row r="117" spans="1:13" ht="55.5" customHeight="1" x14ac:dyDescent="0.25">
      <c r="A117" s="26" t="s">
        <v>188</v>
      </c>
      <c r="B117" s="27" t="s">
        <v>19</v>
      </c>
      <c r="C117" s="28" t="s">
        <v>189</v>
      </c>
      <c r="D117" s="29">
        <v>7314900</v>
      </c>
      <c r="E117" s="29">
        <v>7314900</v>
      </c>
      <c r="F117" s="29"/>
      <c r="G117" s="29">
        <v>7237400</v>
      </c>
      <c r="H117" s="29">
        <v>7237400</v>
      </c>
      <c r="I117" s="29"/>
      <c r="J117" s="22">
        <f t="shared" si="27"/>
        <v>98.940518667377546</v>
      </c>
      <c r="K117" s="22">
        <f t="shared" si="27"/>
        <v>98.940518667377546</v>
      </c>
      <c r="L117" s="22" t="e">
        <f t="shared" si="27"/>
        <v>#DIV/0!</v>
      </c>
      <c r="M117" s="7"/>
    </row>
    <row r="118" spans="1:13" ht="64.5" customHeight="1" x14ac:dyDescent="0.25">
      <c r="A118" s="26" t="s">
        <v>190</v>
      </c>
      <c r="B118" s="27" t="s">
        <v>19</v>
      </c>
      <c r="C118" s="28" t="s">
        <v>191</v>
      </c>
      <c r="D118" s="29">
        <v>102900</v>
      </c>
      <c r="E118" s="29"/>
      <c r="F118" s="29">
        <v>102900</v>
      </c>
      <c r="G118" s="29">
        <v>100600</v>
      </c>
      <c r="H118" s="29"/>
      <c r="I118" s="29">
        <v>100600</v>
      </c>
      <c r="J118" s="22">
        <f t="shared" si="27"/>
        <v>97.764820213799808</v>
      </c>
      <c r="K118" s="22" t="e">
        <f t="shared" si="27"/>
        <v>#DIV/0!</v>
      </c>
      <c r="L118" s="22">
        <f t="shared" si="27"/>
        <v>97.764820213799808</v>
      </c>
      <c r="M118" s="7"/>
    </row>
    <row r="119" spans="1:13" ht="48" customHeight="1" x14ac:dyDescent="0.25">
      <c r="A119" s="26" t="s">
        <v>192</v>
      </c>
      <c r="B119" s="27" t="s">
        <v>19</v>
      </c>
      <c r="C119" s="28" t="s">
        <v>193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t="56.25" customHeight="1" x14ac:dyDescent="0.25">
      <c r="A120" s="26" t="s">
        <v>194</v>
      </c>
      <c r="B120" s="27" t="s">
        <v>19</v>
      </c>
      <c r="C120" s="28" t="s">
        <v>195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39" customHeight="1" x14ac:dyDescent="0.25">
      <c r="A121" s="26" t="s">
        <v>415</v>
      </c>
      <c r="B121" s="27" t="s">
        <v>19</v>
      </c>
      <c r="C121" s="28" t="s">
        <v>416</v>
      </c>
      <c r="D121" s="29">
        <v>3200</v>
      </c>
      <c r="E121" s="29">
        <v>3200</v>
      </c>
      <c r="F121" s="29"/>
      <c r="G121" s="29">
        <v>3200</v>
      </c>
      <c r="H121" s="29">
        <v>3200</v>
      </c>
      <c r="I121" s="29"/>
      <c r="J121" s="22">
        <f t="shared" ref="J121" si="29">G121/D121*100</f>
        <v>100</v>
      </c>
      <c r="K121" s="29"/>
      <c r="L121" s="29"/>
      <c r="M121" s="7"/>
    </row>
    <row r="122" spans="1:13" ht="15" customHeight="1" x14ac:dyDescent="0.25">
      <c r="A122" s="26" t="s">
        <v>196</v>
      </c>
      <c r="B122" s="27" t="s">
        <v>19</v>
      </c>
      <c r="C122" s="28" t="s">
        <v>197</v>
      </c>
      <c r="D122" s="29">
        <v>161025300</v>
      </c>
      <c r="E122" s="29">
        <v>161025300</v>
      </c>
      <c r="F122" s="29"/>
      <c r="G122" s="29">
        <v>161025300</v>
      </c>
      <c r="H122" s="29">
        <v>161025300</v>
      </c>
      <c r="I122" s="29"/>
      <c r="J122" s="22">
        <f t="shared" ref="J122:L125" si="30">G122/D122*100</f>
        <v>100</v>
      </c>
      <c r="K122" s="22">
        <f t="shared" si="30"/>
        <v>100</v>
      </c>
      <c r="L122" s="22" t="e">
        <f t="shared" si="30"/>
        <v>#DIV/0!</v>
      </c>
      <c r="M122" s="7"/>
    </row>
    <row r="123" spans="1:13" ht="25.5" customHeight="1" x14ac:dyDescent="0.25">
      <c r="A123" s="26" t="s">
        <v>198</v>
      </c>
      <c r="B123" s="27" t="s">
        <v>19</v>
      </c>
      <c r="C123" s="28" t="s">
        <v>199</v>
      </c>
      <c r="D123" s="29">
        <v>161025300</v>
      </c>
      <c r="E123" s="29">
        <v>161025300</v>
      </c>
      <c r="F123" s="29"/>
      <c r="G123" s="29">
        <v>161025300</v>
      </c>
      <c r="H123" s="29">
        <v>161025300</v>
      </c>
      <c r="I123" s="29"/>
      <c r="J123" s="22">
        <f t="shared" si="30"/>
        <v>100</v>
      </c>
      <c r="K123" s="22">
        <f t="shared" si="30"/>
        <v>100</v>
      </c>
      <c r="L123" s="22" t="e">
        <f t="shared" si="30"/>
        <v>#DIV/0!</v>
      </c>
      <c r="M123" s="7"/>
    </row>
    <row r="124" spans="1:13" ht="15" customHeight="1" x14ac:dyDescent="0.25">
      <c r="A124" s="26" t="s">
        <v>200</v>
      </c>
      <c r="B124" s="27" t="s">
        <v>19</v>
      </c>
      <c r="C124" s="28" t="s">
        <v>399</v>
      </c>
      <c r="D124" s="29"/>
      <c r="E124" s="29"/>
      <c r="F124" s="29"/>
      <c r="G124" s="29"/>
      <c r="H124" s="29"/>
      <c r="I124" s="29"/>
      <c r="J124" s="22" t="e">
        <f t="shared" si="30"/>
        <v>#DIV/0!</v>
      </c>
      <c r="K124" s="22" t="e">
        <f t="shared" si="30"/>
        <v>#DIV/0!</v>
      </c>
      <c r="L124" s="22" t="e">
        <f t="shared" si="30"/>
        <v>#DIV/0!</v>
      </c>
      <c r="M124" s="7"/>
    </row>
    <row r="125" spans="1:13" ht="74.25" customHeight="1" x14ac:dyDescent="0.25">
      <c r="A125" s="26" t="s">
        <v>201</v>
      </c>
      <c r="B125" s="27" t="s">
        <v>19</v>
      </c>
      <c r="C125" s="28" t="s">
        <v>202</v>
      </c>
      <c r="D125" s="29"/>
      <c r="E125" s="29">
        <v>2382131.5499999998</v>
      </c>
      <c r="F125" s="29"/>
      <c r="G125" s="29"/>
      <c r="H125" s="29">
        <v>2382131.5499999998</v>
      </c>
      <c r="I125" s="29"/>
      <c r="J125" s="22" t="e">
        <f t="shared" si="30"/>
        <v>#DIV/0!</v>
      </c>
      <c r="K125" s="22">
        <f t="shared" si="30"/>
        <v>100</v>
      </c>
      <c r="L125" s="22" t="e">
        <f t="shared" si="30"/>
        <v>#DIV/0!</v>
      </c>
      <c r="M125" s="7"/>
    </row>
    <row r="126" spans="1:13" ht="63.75" customHeight="1" x14ac:dyDescent="0.25">
      <c r="A126" s="26" t="s">
        <v>203</v>
      </c>
      <c r="B126" s="27" t="s">
        <v>19</v>
      </c>
      <c r="C126" s="28" t="s">
        <v>204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7"/>
    </row>
    <row r="127" spans="1:13" ht="63.75" customHeight="1" x14ac:dyDescent="0.25">
      <c r="A127" s="26" t="s">
        <v>205</v>
      </c>
      <c r="B127" s="27" t="s">
        <v>19</v>
      </c>
      <c r="C127" s="28" t="s">
        <v>206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7"/>
    </row>
    <row r="128" spans="1:13" ht="51" customHeight="1" x14ac:dyDescent="0.25">
      <c r="A128" s="26" t="s">
        <v>207</v>
      </c>
      <c r="B128" s="27" t="s">
        <v>19</v>
      </c>
      <c r="C128" s="28" t="s">
        <v>208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7"/>
    </row>
    <row r="129" spans="1:13" ht="51" customHeight="1" x14ac:dyDescent="0.25">
      <c r="A129" s="26" t="s">
        <v>411</v>
      </c>
      <c r="B129" s="27" t="s">
        <v>19</v>
      </c>
      <c r="C129" s="28" t="s">
        <v>412</v>
      </c>
      <c r="D129" s="29"/>
      <c r="E129" s="29"/>
      <c r="F129" s="29"/>
      <c r="G129" s="29"/>
      <c r="H129" s="29"/>
      <c r="I129" s="29"/>
      <c r="J129" s="22" t="e">
        <f t="shared" ref="J129:L131" si="31">G129/D129*100</f>
        <v>#DIV/0!</v>
      </c>
      <c r="K129" s="29"/>
      <c r="L129" s="29"/>
      <c r="M129" s="7"/>
    </row>
    <row r="130" spans="1:13" ht="80.25" customHeight="1" x14ac:dyDescent="0.25">
      <c r="A130" s="26" t="s">
        <v>209</v>
      </c>
      <c r="B130" s="27" t="s">
        <v>19</v>
      </c>
      <c r="C130" s="28" t="s">
        <v>210</v>
      </c>
      <c r="D130" s="29">
        <v>-2400200</v>
      </c>
      <c r="E130" s="29">
        <v>-2400200</v>
      </c>
      <c r="F130" s="29"/>
      <c r="G130" s="29">
        <v>-1666935.33</v>
      </c>
      <c r="H130" s="29">
        <v>-1666935.33</v>
      </c>
      <c r="I130" s="29"/>
      <c r="J130" s="22">
        <f t="shared" si="31"/>
        <v>69.449851262394802</v>
      </c>
      <c r="K130" s="22">
        <f t="shared" si="31"/>
        <v>69.449851262394802</v>
      </c>
      <c r="L130" s="22" t="e">
        <f t="shared" si="31"/>
        <v>#DIV/0!</v>
      </c>
      <c r="M130" s="7"/>
    </row>
    <row r="131" spans="1:13" ht="62.25" customHeight="1" x14ac:dyDescent="0.25">
      <c r="A131" s="26" t="s">
        <v>211</v>
      </c>
      <c r="B131" s="27" t="s">
        <v>19</v>
      </c>
      <c r="C131" s="28" t="s">
        <v>212</v>
      </c>
      <c r="D131" s="29">
        <v>-2400200</v>
      </c>
      <c r="E131" s="29">
        <v>-2400200</v>
      </c>
      <c r="F131" s="29"/>
      <c r="G131" s="29">
        <v>-1666935.33</v>
      </c>
      <c r="H131" s="29">
        <v>-1666935.33</v>
      </c>
      <c r="I131" s="29"/>
      <c r="J131" s="22">
        <f t="shared" si="31"/>
        <v>69.449851262394802</v>
      </c>
      <c r="K131" s="22">
        <f t="shared" si="31"/>
        <v>69.449851262394802</v>
      </c>
      <c r="L131" s="22" t="e">
        <f t="shared" si="31"/>
        <v>#DIV/0!</v>
      </c>
      <c r="M131" s="7"/>
    </row>
    <row r="132" spans="1:13" ht="51" customHeight="1" x14ac:dyDescent="0.25">
      <c r="A132" s="26" t="s">
        <v>213</v>
      </c>
      <c r="B132" s="27" t="s">
        <v>19</v>
      </c>
      <c r="C132" s="28" t="s">
        <v>214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7"/>
    </row>
    <row r="133" spans="1:13" hidden="1" x14ac:dyDescent="0.25">
      <c r="A133" s="8"/>
      <c r="B133" s="11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 t="s">
        <v>215</v>
      </c>
    </row>
    <row r="134" spans="1:13" hidden="1" x14ac:dyDescent="0.25">
      <c r="A134" s="8"/>
      <c r="B134" s="8"/>
      <c r="C134" s="8"/>
      <c r="D134" s="13"/>
      <c r="E134" s="13"/>
      <c r="F134" s="13"/>
      <c r="G134" s="13"/>
      <c r="H134" s="13"/>
      <c r="I134" s="13"/>
      <c r="J134" s="13"/>
      <c r="K134" s="13"/>
      <c r="L134" s="13"/>
      <c r="M134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9" workbookViewId="0">
      <selection activeCell="I56" sqref="I56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D9+D18+D20+D25+D31+D38+D44+D47+D49+D54+D57+D59+D36</f>
        <v>530373867.57999998</v>
      </c>
      <c r="E7" s="62">
        <f t="shared" si="0"/>
        <v>473109751.62</v>
      </c>
      <c r="F7" s="62">
        <f t="shared" si="0"/>
        <v>90366447.50999999</v>
      </c>
      <c r="G7" s="62">
        <f t="shared" si="0"/>
        <v>501750393.38999993</v>
      </c>
      <c r="H7" s="62">
        <f t="shared" si="0"/>
        <v>451293642.61999995</v>
      </c>
      <c r="I7" s="62">
        <f t="shared" si="0"/>
        <v>83559082.319999993</v>
      </c>
      <c r="J7" s="62">
        <f>G7/D7*100</f>
        <v>94.603151486214102</v>
      </c>
      <c r="K7" s="62">
        <f>H7/E7*100</f>
        <v>95.388784753368881</v>
      </c>
      <c r="L7" s="62">
        <f>I7/F7*100</f>
        <v>92.466932830078676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139169394.31</v>
      </c>
      <c r="E9" s="62">
        <f t="shared" si="1"/>
        <v>106922367.66</v>
      </c>
      <c r="F9" s="62">
        <f t="shared" si="1"/>
        <v>32247026.649999999</v>
      </c>
      <c r="G9" s="62">
        <f t="shared" si="1"/>
        <v>137008398.62</v>
      </c>
      <c r="H9" s="62">
        <f t="shared" si="1"/>
        <v>105101382.8</v>
      </c>
      <c r="I9" s="62">
        <f t="shared" si="1"/>
        <v>31907015.82</v>
      </c>
      <c r="J9" s="62">
        <f t="shared" ref="J9:L12" si="2">G9/D9*100</f>
        <v>98.447219159992628</v>
      </c>
      <c r="K9" s="62">
        <f t="shared" si="2"/>
        <v>98.296909337258114</v>
      </c>
      <c r="L9" s="62">
        <f t="shared" si="2"/>
        <v>98.945605640822706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8124420.1600000001</v>
      </c>
      <c r="E10" s="72">
        <v>2583498.94</v>
      </c>
      <c r="F10" s="72">
        <v>5540921.2199999997</v>
      </c>
      <c r="G10" s="72">
        <v>7991807.5999999996</v>
      </c>
      <c r="H10" s="72">
        <v>2450970.9</v>
      </c>
      <c r="I10" s="72">
        <v>5540836.7000000002</v>
      </c>
      <c r="J10" s="29">
        <f t="shared" si="2"/>
        <v>98.36772892848515</v>
      </c>
      <c r="K10" s="29">
        <f t="shared" si="2"/>
        <v>94.870211171830405</v>
      </c>
      <c r="L10" s="29">
        <f t="shared" si="2"/>
        <v>99.99847462187887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388483.14</v>
      </c>
      <c r="E11" s="72">
        <v>384483.14</v>
      </c>
      <c r="F11" s="72">
        <v>4000</v>
      </c>
      <c r="G11" s="72">
        <v>388483.14</v>
      </c>
      <c r="H11" s="72">
        <v>384483.14</v>
      </c>
      <c r="I11" s="72">
        <v>4000</v>
      </c>
      <c r="J11" s="29">
        <f t="shared" si="2"/>
        <v>100</v>
      </c>
      <c r="K11" s="29">
        <f t="shared" si="2"/>
        <v>100</v>
      </c>
      <c r="L11" s="29">
        <f t="shared" si="2"/>
        <v>100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56062903.420000002</v>
      </c>
      <c r="E12" s="72">
        <v>29417297.989999998</v>
      </c>
      <c r="F12" s="72">
        <v>26645605.43</v>
      </c>
      <c r="G12" s="72">
        <v>54962208.560000002</v>
      </c>
      <c r="H12" s="72">
        <v>28602129.440000001</v>
      </c>
      <c r="I12" s="72">
        <v>26360079.120000001</v>
      </c>
      <c r="J12" s="29">
        <f t="shared" si="2"/>
        <v>98.03667881459144</v>
      </c>
      <c r="K12" s="29">
        <f t="shared" si="2"/>
        <v>97.228948252565203</v>
      </c>
      <c r="L12" s="29">
        <f t="shared" si="2"/>
        <v>98.928430015410612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3200</v>
      </c>
      <c r="H13" s="72">
        <v>3200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16773966.310000001</v>
      </c>
      <c r="E14" s="72">
        <v>16773966.310000001</v>
      </c>
      <c r="F14" s="72">
        <v>0</v>
      </c>
      <c r="G14" s="72">
        <v>16507649.789999999</v>
      </c>
      <c r="H14" s="72">
        <v>16507649.789999999</v>
      </c>
      <c r="I14" s="72">
        <v>0</v>
      </c>
      <c r="J14" s="29">
        <f>G14/D14*100</f>
        <v>98.41232231495998</v>
      </c>
      <c r="K14" s="29">
        <f>H14/E14*100</f>
        <v>98.41232231495998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103700</v>
      </c>
      <c r="E16" s="72">
        <v>50000</v>
      </c>
      <c r="F16" s="72">
        <v>53700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57712721.280000001</v>
      </c>
      <c r="E17" s="72">
        <v>57709921.280000001</v>
      </c>
      <c r="F17" s="72">
        <v>2800</v>
      </c>
      <c r="G17" s="72">
        <v>57155049.530000001</v>
      </c>
      <c r="H17" s="72">
        <v>57152949.530000001</v>
      </c>
      <c r="I17" s="72">
        <v>2100</v>
      </c>
      <c r="J17" s="29">
        <f t="shared" ref="J17:J60" si="3">G17/D17*100</f>
        <v>99.033710874082004</v>
      </c>
      <c r="K17" s="29">
        <f t="shared" ref="K17:K60" si="4">H17/E17*100</f>
        <v>99.034876954176283</v>
      </c>
      <c r="L17" s="29">
        <f t="shared" ref="L17:L60" si="5">I17/F17*100</f>
        <v>75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703900</v>
      </c>
      <c r="E18" s="62">
        <v>0</v>
      </c>
      <c r="F18" s="62">
        <f>F19</f>
        <v>703900</v>
      </c>
      <c r="G18" s="62">
        <f>G19</f>
        <v>703900</v>
      </c>
      <c r="H18" s="62">
        <v>0</v>
      </c>
      <c r="I18" s="62">
        <f>I19</f>
        <v>703900</v>
      </c>
      <c r="J18" s="62">
        <f t="shared" si="3"/>
        <v>100</v>
      </c>
      <c r="K18" s="62" t="e">
        <f t="shared" si="4"/>
        <v>#DIV/0!</v>
      </c>
      <c r="L18" s="62">
        <f t="shared" si="5"/>
        <v>100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703900</v>
      </c>
      <c r="E19" s="72">
        <v>0</v>
      </c>
      <c r="F19" s="72">
        <v>703900</v>
      </c>
      <c r="G19" s="72">
        <v>703900</v>
      </c>
      <c r="H19" s="72">
        <v>0</v>
      </c>
      <c r="I19" s="72">
        <v>703900</v>
      </c>
      <c r="J19" s="29">
        <f t="shared" si="3"/>
        <v>100</v>
      </c>
      <c r="K19" s="29" t="e">
        <f t="shared" si="4"/>
        <v>#DIV/0!</v>
      </c>
      <c r="L19" s="29">
        <f t="shared" si="5"/>
        <v>100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803992.67999999993</v>
      </c>
      <c r="E20" s="62">
        <f t="shared" si="6"/>
        <v>401250</v>
      </c>
      <c r="F20" s="62">
        <f t="shared" si="6"/>
        <v>402742.68</v>
      </c>
      <c r="G20" s="62">
        <f t="shared" si="6"/>
        <v>803909.2</v>
      </c>
      <c r="H20" s="62">
        <f t="shared" si="6"/>
        <v>401250</v>
      </c>
      <c r="I20" s="62">
        <f t="shared" si="6"/>
        <v>402659.2</v>
      </c>
      <c r="J20" s="62">
        <f t="shared" si="3"/>
        <v>99.989616820889466</v>
      </c>
      <c r="K20" s="62">
        <f t="shared" si="4"/>
        <v>100</v>
      </c>
      <c r="L20" s="62">
        <f t="shared" si="5"/>
        <v>99.979272124821733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86585.68</v>
      </c>
      <c r="E22" s="72"/>
      <c r="F22" s="72">
        <v>86585.68</v>
      </c>
      <c r="G22" s="72">
        <v>86569.36</v>
      </c>
      <c r="H22" s="72"/>
      <c r="I22" s="72">
        <v>86569.36</v>
      </c>
      <c r="J22" s="29">
        <f t="shared" si="3"/>
        <v>99.981151617680894</v>
      </c>
      <c r="K22" s="29" t="e">
        <f t="shared" si="4"/>
        <v>#DIV/0!</v>
      </c>
      <c r="L22" s="29">
        <f t="shared" si="5"/>
        <v>99.981151617680894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316157</v>
      </c>
      <c r="E23" s="72">
        <v>0</v>
      </c>
      <c r="F23" s="72">
        <v>316157</v>
      </c>
      <c r="G23" s="72">
        <v>316089.84000000003</v>
      </c>
      <c r="H23" s="72">
        <v>0</v>
      </c>
      <c r="I23" s="72">
        <v>316089.84000000003</v>
      </c>
      <c r="J23" s="29">
        <f t="shared" si="3"/>
        <v>99.97875738952483</v>
      </c>
      <c r="K23" s="29" t="e">
        <f t="shared" si="4"/>
        <v>#DIV/0!</v>
      </c>
      <c r="L23" s="29">
        <f t="shared" si="5"/>
        <v>99.97875738952483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401250</v>
      </c>
      <c r="E24" s="72">
        <v>401250</v>
      </c>
      <c r="F24" s="72"/>
      <c r="G24" s="72">
        <v>401250</v>
      </c>
      <c r="H24" s="72">
        <v>401250</v>
      </c>
      <c r="I24" s="72"/>
      <c r="J24" s="29">
        <f t="shared" si="3"/>
        <v>100</v>
      </c>
      <c r="K24" s="29">
        <f t="shared" si="4"/>
        <v>100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10202204.58</v>
      </c>
      <c r="E25" s="62">
        <f t="shared" ref="E25:I25" si="7">E26+E27+E28+E29+E30</f>
        <v>4199080</v>
      </c>
      <c r="F25" s="62">
        <f t="shared" si="7"/>
        <v>6003124.5800000001</v>
      </c>
      <c r="G25" s="62">
        <f t="shared" si="7"/>
        <v>4565224.4700000007</v>
      </c>
      <c r="H25" s="62">
        <f t="shared" si="7"/>
        <v>421289.98</v>
      </c>
      <c r="I25" s="62">
        <f t="shared" si="7"/>
        <v>4143934.49</v>
      </c>
      <c r="J25" s="62">
        <f t="shared" si="3"/>
        <v>44.747431147866678</v>
      </c>
      <c r="K25" s="62">
        <f t="shared" si="4"/>
        <v>10.032911494898881</v>
      </c>
      <c r="L25" s="62">
        <f t="shared" si="5"/>
        <v>69.029626734816162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208700</v>
      </c>
      <c r="E26" s="72">
        <v>108600</v>
      </c>
      <c r="F26" s="72">
        <v>100100</v>
      </c>
      <c r="G26" s="72">
        <v>203900</v>
      </c>
      <c r="H26" s="72">
        <v>108600</v>
      </c>
      <c r="I26" s="72">
        <v>95300</v>
      </c>
      <c r="J26" s="29">
        <f t="shared" si="3"/>
        <v>97.700047915668421</v>
      </c>
      <c r="K26" s="29">
        <f t="shared" si="4"/>
        <v>100</v>
      </c>
      <c r="L26" s="29">
        <f t="shared" si="5"/>
        <v>95.204795204795204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0</v>
      </c>
      <c r="E28" s="72">
        <v>0</v>
      </c>
      <c r="F28" s="72">
        <v>0</v>
      </c>
      <c r="G28" s="72"/>
      <c r="H28" s="72">
        <v>0</v>
      </c>
      <c r="I28" s="72"/>
      <c r="J28" s="29" t="e">
        <f t="shared" si="3"/>
        <v>#DIV/0!</v>
      </c>
      <c r="K28" s="29" t="e">
        <f t="shared" si="4"/>
        <v>#DIV/0!</v>
      </c>
      <c r="L28" s="29" t="e">
        <f t="shared" si="5"/>
        <v>#DIV/0!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7940390.5800000001</v>
      </c>
      <c r="E29" s="72">
        <v>3591200</v>
      </c>
      <c r="F29" s="72">
        <v>4349190.58</v>
      </c>
      <c r="G29" s="72">
        <v>2620382.4900000002</v>
      </c>
      <c r="H29" s="72">
        <v>0</v>
      </c>
      <c r="I29" s="72">
        <v>2620382.4900000002</v>
      </c>
      <c r="J29" s="29">
        <f t="shared" si="3"/>
        <v>33.00067501213524</v>
      </c>
      <c r="K29" s="29">
        <f t="shared" si="4"/>
        <v>0</v>
      </c>
      <c r="L29" s="29">
        <f t="shared" si="5"/>
        <v>60.249888842534929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1975614</v>
      </c>
      <c r="E30" s="72">
        <v>421780</v>
      </c>
      <c r="F30" s="72">
        <v>1553834</v>
      </c>
      <c r="G30" s="72">
        <v>1740941.98</v>
      </c>
      <c r="H30" s="72">
        <v>312689.98</v>
      </c>
      <c r="I30" s="72">
        <v>1428252</v>
      </c>
      <c r="J30" s="29">
        <f t="shared" si="3"/>
        <v>88.121565245032684</v>
      </c>
      <c r="K30" s="29">
        <f t="shared" si="4"/>
        <v>74.135800654369575</v>
      </c>
      <c r="L30" s="29">
        <f t="shared" si="5"/>
        <v>91.917926882794433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47047747.129999995</v>
      </c>
      <c r="E31" s="62">
        <f>E32+E33+E34+E35</f>
        <v>578395.07999999996</v>
      </c>
      <c r="F31" s="62">
        <f t="shared" ref="F31:I31" si="8">F32+F33+F34</f>
        <v>46469352.049999997</v>
      </c>
      <c r="G31" s="62">
        <f>G32+G33+G34+G35</f>
        <v>42455522.339999996</v>
      </c>
      <c r="H31" s="62">
        <f>H32+H33+H34+H35</f>
        <v>578395.07999999996</v>
      </c>
      <c r="I31" s="62">
        <f t="shared" si="8"/>
        <v>41877127.259999998</v>
      </c>
      <c r="J31" s="62">
        <f t="shared" si="3"/>
        <v>90.239224893572498</v>
      </c>
      <c r="K31" s="62">
        <f t="shared" si="4"/>
        <v>100</v>
      </c>
      <c r="L31" s="62">
        <f t="shared" si="5"/>
        <v>90.117734404691362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12568804.67</v>
      </c>
      <c r="E32" s="72">
        <v>0</v>
      </c>
      <c r="F32" s="72">
        <v>12568804.67</v>
      </c>
      <c r="G32" s="72">
        <v>10087767.68</v>
      </c>
      <c r="H32" s="72">
        <v>0</v>
      </c>
      <c r="I32" s="72">
        <v>10087767.68</v>
      </c>
      <c r="J32" s="29">
        <f t="shared" si="3"/>
        <v>80.26035844186606</v>
      </c>
      <c r="K32" s="29" t="e">
        <f t="shared" si="4"/>
        <v>#DIV/0!</v>
      </c>
      <c r="L32" s="29">
        <f t="shared" si="5"/>
        <v>80.26035844186606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28768401.109999999</v>
      </c>
      <c r="E33" s="72"/>
      <c r="F33" s="72">
        <v>28768401.109999999</v>
      </c>
      <c r="G33" s="72">
        <v>27258710.09</v>
      </c>
      <c r="H33" s="72">
        <v>0</v>
      </c>
      <c r="I33" s="72">
        <v>27258710.09</v>
      </c>
      <c r="J33" s="29">
        <f t="shared" si="3"/>
        <v>94.752259556492263</v>
      </c>
      <c r="K33" s="29" t="e">
        <f t="shared" si="4"/>
        <v>#DIV/0!</v>
      </c>
      <c r="L33" s="29">
        <f t="shared" si="5"/>
        <v>94.752259556492263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5132146.2699999996</v>
      </c>
      <c r="E34" s="72">
        <v>0</v>
      </c>
      <c r="F34" s="72">
        <v>5132146.2699999996</v>
      </c>
      <c r="G34" s="72">
        <v>4530649.49</v>
      </c>
      <c r="H34" s="72">
        <v>0</v>
      </c>
      <c r="I34" s="72">
        <v>4530649.49</v>
      </c>
      <c r="J34" s="29">
        <f t="shared" si="3"/>
        <v>88.279820013781489</v>
      </c>
      <c r="K34" s="29" t="e">
        <f t="shared" si="4"/>
        <v>#DIV/0!</v>
      </c>
      <c r="L34" s="29">
        <f t="shared" si="5"/>
        <v>88.279820013781489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578395.07999999996</v>
      </c>
      <c r="E35" s="72">
        <v>578395.07999999996</v>
      </c>
      <c r="F35" s="72">
        <v>0</v>
      </c>
      <c r="G35" s="72">
        <v>578395.07999999996</v>
      </c>
      <c r="H35" s="72">
        <v>578395.07999999996</v>
      </c>
      <c r="I35" s="72">
        <v>0</v>
      </c>
      <c r="J35" s="29">
        <f t="shared" si="3"/>
        <v>100</v>
      </c>
      <c r="K35" s="29">
        <f t="shared" si="4"/>
        <v>100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273684650.81999999</v>
      </c>
      <c r="E38" s="62">
        <f>E39+E40+E42+E43+E41</f>
        <v>273684650.81999999</v>
      </c>
      <c r="F38" s="62">
        <v>0</v>
      </c>
      <c r="G38" s="62">
        <f>G39+G40+G42+G43+G41</f>
        <v>258470197.26000002</v>
      </c>
      <c r="H38" s="62">
        <f>H39+H40+H42+H43+H41</f>
        <v>258470197.26000002</v>
      </c>
      <c r="I38" s="62">
        <v>0</v>
      </c>
      <c r="J38" s="62">
        <f t="shared" si="3"/>
        <v>94.440881681009444</v>
      </c>
      <c r="K38" s="62">
        <f t="shared" si="4"/>
        <v>94.440881681009444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81635229.049999997</v>
      </c>
      <c r="E39" s="72">
        <v>81635229.049999997</v>
      </c>
      <c r="F39" s="72">
        <v>0</v>
      </c>
      <c r="G39" s="72">
        <v>70812742.510000005</v>
      </c>
      <c r="H39" s="72">
        <v>70812742.510000005</v>
      </c>
      <c r="I39" s="72">
        <v>0</v>
      </c>
      <c r="J39" s="29">
        <f t="shared" si="3"/>
        <v>86.742872328597954</v>
      </c>
      <c r="K39" s="29">
        <f t="shared" si="4"/>
        <v>86.742872328597954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132647542.64</v>
      </c>
      <c r="E40" s="72">
        <v>132647542.64</v>
      </c>
      <c r="F40" s="72">
        <v>0</v>
      </c>
      <c r="G40" s="72">
        <v>128912757.7</v>
      </c>
      <c r="H40" s="72">
        <v>128912757.7</v>
      </c>
      <c r="I40" s="72">
        <v>0</v>
      </c>
      <c r="J40" s="29">
        <f t="shared" si="3"/>
        <v>97.184429605201174</v>
      </c>
      <c r="K40" s="29">
        <f t="shared" si="4"/>
        <v>97.184429605201174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38111265.100000001</v>
      </c>
      <c r="E41" s="72">
        <v>38111265.100000001</v>
      </c>
      <c r="F41" s="72">
        <v>0</v>
      </c>
      <c r="G41" s="72">
        <v>37478428.969999999</v>
      </c>
      <c r="H41" s="72">
        <v>37478428.969999999</v>
      </c>
      <c r="I41" s="72">
        <v>0</v>
      </c>
      <c r="J41" s="29">
        <f t="shared" ref="J41" si="9">G41/D41*100</f>
        <v>98.339503744261691</v>
      </c>
      <c r="K41" s="29">
        <f t="shared" ref="K41" si="10">H41/E41*100</f>
        <v>98.339503744261691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1252791.49</v>
      </c>
      <c r="E42" s="72">
        <v>1252791.49</v>
      </c>
      <c r="F42" s="72">
        <v>0</v>
      </c>
      <c r="G42" s="72">
        <v>1251709.3600000001</v>
      </c>
      <c r="H42" s="72">
        <v>1251709.3600000001</v>
      </c>
      <c r="I42" s="29">
        <v>0</v>
      </c>
      <c r="J42" s="29">
        <f t="shared" si="3"/>
        <v>99.913622497547465</v>
      </c>
      <c r="K42" s="29">
        <f t="shared" si="4"/>
        <v>99.913622497547465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20037822.539999999</v>
      </c>
      <c r="E43" s="72">
        <v>20037822.539999999</v>
      </c>
      <c r="F43" s="72">
        <v>0</v>
      </c>
      <c r="G43" s="72">
        <v>20014558.719999999</v>
      </c>
      <c r="H43" s="72">
        <v>20014558.719999999</v>
      </c>
      <c r="I43" s="29">
        <v>0</v>
      </c>
      <c r="J43" s="29">
        <f t="shared" si="3"/>
        <v>99.883900458976711</v>
      </c>
      <c r="K43" s="29">
        <f t="shared" si="4"/>
        <v>99.883900458976711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37545873</v>
      </c>
      <c r="E44" s="62">
        <f t="shared" si="11"/>
        <v>36719152</v>
      </c>
      <c r="F44" s="62">
        <f t="shared" si="11"/>
        <v>826721</v>
      </c>
      <c r="G44" s="62">
        <f t="shared" si="11"/>
        <v>36903347.030000001</v>
      </c>
      <c r="H44" s="62">
        <f t="shared" si="11"/>
        <v>36091696.030000001</v>
      </c>
      <c r="I44" s="62">
        <f t="shared" si="11"/>
        <v>811651</v>
      </c>
      <c r="J44" s="62">
        <f t="shared" si="3"/>
        <v>98.288690823622616</v>
      </c>
      <c r="K44" s="62">
        <f t="shared" si="4"/>
        <v>98.291202449337618</v>
      </c>
      <c r="L44" s="62">
        <f t="shared" si="5"/>
        <v>98.17713593824277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32812173</v>
      </c>
      <c r="E45" s="72">
        <v>31985452</v>
      </c>
      <c r="F45" s="72">
        <v>826721</v>
      </c>
      <c r="G45" s="72">
        <v>32177247.18</v>
      </c>
      <c r="H45" s="72">
        <v>31365596.18</v>
      </c>
      <c r="I45" s="72">
        <v>811651</v>
      </c>
      <c r="J45" s="29">
        <f t="shared" si="3"/>
        <v>98.064968693173711</v>
      </c>
      <c r="K45" s="29">
        <f t="shared" si="4"/>
        <v>98.06206953086047</v>
      </c>
      <c r="L45" s="29">
        <f t="shared" si="5"/>
        <v>98.17713593824277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4733700</v>
      </c>
      <c r="E46" s="72">
        <v>4733700</v>
      </c>
      <c r="F46" s="72">
        <v>0</v>
      </c>
      <c r="G46" s="72">
        <v>4726099.8499999996</v>
      </c>
      <c r="H46" s="72">
        <v>4726099.8499999996</v>
      </c>
      <c r="I46" s="72"/>
      <c r="J46" s="29">
        <f t="shared" si="3"/>
        <v>99.839445887994586</v>
      </c>
      <c r="K46" s="29">
        <f t="shared" si="4"/>
        <v>99.839445887994586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50000</v>
      </c>
      <c r="E47" s="73">
        <f t="shared" si="12"/>
        <v>50000</v>
      </c>
      <c r="F47" s="73">
        <f t="shared" si="12"/>
        <v>0</v>
      </c>
      <c r="G47" s="73">
        <f t="shared" si="12"/>
        <v>50000</v>
      </c>
      <c r="H47" s="73">
        <f t="shared" si="12"/>
        <v>50000</v>
      </c>
      <c r="I47" s="73">
        <f t="shared" si="12"/>
        <v>0</v>
      </c>
      <c r="J47" s="62">
        <f t="shared" si="3"/>
        <v>100</v>
      </c>
      <c r="K47" s="62">
        <f t="shared" si="4"/>
        <v>100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50000</v>
      </c>
      <c r="E48" s="72">
        <v>50000</v>
      </c>
      <c r="F48" s="72">
        <v>0</v>
      </c>
      <c r="G48" s="72">
        <v>50000</v>
      </c>
      <c r="H48" s="72">
        <v>50000</v>
      </c>
      <c r="I48" s="72">
        <v>0</v>
      </c>
      <c r="J48" s="29">
        <f t="shared" si="3"/>
        <v>100</v>
      </c>
      <c r="K48" s="29">
        <f t="shared" si="4"/>
        <v>100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SUM(D50:D53)</f>
        <v>18737499.600000001</v>
      </c>
      <c r="E49" s="62">
        <f t="shared" si="13"/>
        <v>17915655.600000001</v>
      </c>
      <c r="F49" s="62">
        <f t="shared" si="13"/>
        <v>821844</v>
      </c>
      <c r="G49" s="62">
        <f t="shared" si="13"/>
        <v>18363022.780000001</v>
      </c>
      <c r="H49" s="62">
        <f t="shared" si="13"/>
        <v>17541178.780000001</v>
      </c>
      <c r="I49" s="62">
        <f t="shared" si="13"/>
        <v>821844</v>
      </c>
      <c r="J49" s="62">
        <f t="shared" si="3"/>
        <v>98.00145788929062</v>
      </c>
      <c r="K49" s="62">
        <f t="shared" si="4"/>
        <v>97.909778864023252</v>
      </c>
      <c r="L49" s="62">
        <f t="shared" si="5"/>
        <v>100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3254799.6</v>
      </c>
      <c r="E50" s="72">
        <v>2432955.6</v>
      </c>
      <c r="F50" s="72">
        <v>821844</v>
      </c>
      <c r="G50" s="72">
        <v>3254799.6</v>
      </c>
      <c r="H50" s="72">
        <v>2432955.6</v>
      </c>
      <c r="I50" s="72">
        <v>821844</v>
      </c>
      <c r="J50" s="29">
        <f t="shared" si="3"/>
        <v>100</v>
      </c>
      <c r="K50" s="29">
        <f t="shared" si="4"/>
        <v>100</v>
      </c>
      <c r="L50" s="29">
        <f t="shared" si="5"/>
        <v>100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11590000</v>
      </c>
      <c r="E51" s="72">
        <v>11590000</v>
      </c>
      <c r="F51" s="72">
        <v>0</v>
      </c>
      <c r="G51" s="72">
        <v>11302034</v>
      </c>
      <c r="H51" s="72">
        <v>11302034</v>
      </c>
      <c r="I51" s="72">
        <v>0</v>
      </c>
      <c r="J51" s="29">
        <f t="shared" si="3"/>
        <v>97.515392579810182</v>
      </c>
      <c r="K51" s="29">
        <f t="shared" si="4"/>
        <v>97.515392579810182</v>
      </c>
      <c r="L51" s="29" t="e">
        <f t="shared" si="5"/>
        <v>#DIV/0!</v>
      </c>
      <c r="M51" s="7"/>
    </row>
    <row r="52" spans="1:13" ht="15" customHeight="1" x14ac:dyDescent="0.25">
      <c r="A52" s="69" t="s">
        <v>428</v>
      </c>
      <c r="B52" s="70" t="s">
        <v>221</v>
      </c>
      <c r="C52" s="71" t="s">
        <v>429</v>
      </c>
      <c r="D52" s="72">
        <v>1854200</v>
      </c>
      <c r="E52" s="72">
        <v>1854200</v>
      </c>
      <c r="F52" s="72"/>
      <c r="G52" s="72">
        <v>1854200</v>
      </c>
      <c r="H52" s="72">
        <v>1854200</v>
      </c>
      <c r="I52" s="72"/>
      <c r="J52" s="29">
        <f t="shared" si="3"/>
        <v>100</v>
      </c>
      <c r="K52" s="29"/>
      <c r="L52" s="29"/>
      <c r="M52" s="7"/>
    </row>
    <row r="53" spans="1:13" ht="15" customHeight="1" x14ac:dyDescent="0.25">
      <c r="A53" s="69" t="s">
        <v>291</v>
      </c>
      <c r="B53" s="70" t="s">
        <v>221</v>
      </c>
      <c r="C53" s="71" t="s">
        <v>292</v>
      </c>
      <c r="D53" s="72">
        <v>2038500</v>
      </c>
      <c r="E53" s="72">
        <v>2038500</v>
      </c>
      <c r="F53" s="72">
        <v>0</v>
      </c>
      <c r="G53" s="72">
        <v>1951989.18</v>
      </c>
      <c r="H53" s="72">
        <v>1951989.18</v>
      </c>
      <c r="I53" s="72">
        <v>0</v>
      </c>
      <c r="J53" s="29">
        <f t="shared" si="3"/>
        <v>95.756153053715963</v>
      </c>
      <c r="K53" s="29">
        <f t="shared" si="4"/>
        <v>95.756153053715963</v>
      </c>
      <c r="L53" s="29" t="e">
        <f t="shared" si="5"/>
        <v>#DIV/0!</v>
      </c>
      <c r="M53" s="7"/>
    </row>
    <row r="54" spans="1:13" ht="15" customHeight="1" x14ac:dyDescent="0.25">
      <c r="A54" s="59" t="s">
        <v>293</v>
      </c>
      <c r="B54" s="60" t="s">
        <v>221</v>
      </c>
      <c r="C54" s="61" t="s">
        <v>294</v>
      </c>
      <c r="D54" s="62">
        <f t="shared" ref="D54:I54" si="14">D55+D56</f>
        <v>2428605.46</v>
      </c>
      <c r="E54" s="62">
        <f t="shared" si="14"/>
        <v>1919000.46</v>
      </c>
      <c r="F54" s="62">
        <f t="shared" si="14"/>
        <v>509605</v>
      </c>
      <c r="G54" s="62">
        <f t="shared" si="14"/>
        <v>2426871.69</v>
      </c>
      <c r="H54" s="62">
        <f t="shared" si="14"/>
        <v>1918052.69</v>
      </c>
      <c r="I54" s="62">
        <f t="shared" si="14"/>
        <v>508819</v>
      </c>
      <c r="J54" s="62">
        <f t="shared" si="3"/>
        <v>99.928610470965509</v>
      </c>
      <c r="K54" s="62">
        <f t="shared" si="4"/>
        <v>99.950611267701305</v>
      </c>
      <c r="L54" s="62">
        <f t="shared" si="5"/>
        <v>99.845762894791065</v>
      </c>
      <c r="M54" s="7"/>
    </row>
    <row r="55" spans="1:13" ht="15" customHeight="1" x14ac:dyDescent="0.25">
      <c r="A55" s="69" t="s">
        <v>295</v>
      </c>
      <c r="B55" s="70" t="s">
        <v>221</v>
      </c>
      <c r="C55" s="71" t="s">
        <v>296</v>
      </c>
      <c r="D55" s="72">
        <v>2122305.46</v>
      </c>
      <c r="E55" s="72">
        <v>1919000.46</v>
      </c>
      <c r="F55" s="72">
        <v>203305</v>
      </c>
      <c r="G55" s="72">
        <v>2120657.69</v>
      </c>
      <c r="H55" s="72">
        <v>1918052.69</v>
      </c>
      <c r="I55" s="72">
        <v>202605</v>
      </c>
      <c r="J55" s="29">
        <f t="shared" si="3"/>
        <v>99.922359432652073</v>
      </c>
      <c r="K55" s="29">
        <f t="shared" si="4"/>
        <v>99.950611267701305</v>
      </c>
      <c r="L55" s="29">
        <f t="shared" si="5"/>
        <v>99.655689727257084</v>
      </c>
      <c r="M55" s="7"/>
    </row>
    <row r="56" spans="1:13" ht="25.5" customHeight="1" x14ac:dyDescent="0.25">
      <c r="A56" s="69" t="s">
        <v>297</v>
      </c>
      <c r="B56" s="70" t="s">
        <v>221</v>
      </c>
      <c r="C56" s="71" t="s">
        <v>298</v>
      </c>
      <c r="D56" s="72">
        <v>306300</v>
      </c>
      <c r="E56" s="72">
        <v>0</v>
      </c>
      <c r="F56" s="72">
        <v>306300</v>
      </c>
      <c r="G56" s="72">
        <v>306214</v>
      </c>
      <c r="H56" s="72">
        <v>0</v>
      </c>
      <c r="I56" s="72">
        <v>306214</v>
      </c>
      <c r="J56" s="29">
        <f t="shared" si="3"/>
        <v>99.971922951354884</v>
      </c>
      <c r="K56" s="29" t="e">
        <f t="shared" si="4"/>
        <v>#DIV/0!</v>
      </c>
      <c r="L56" s="29">
        <f t="shared" si="5"/>
        <v>99.971922951354884</v>
      </c>
      <c r="M56" s="7"/>
    </row>
    <row r="57" spans="1:13" ht="51" customHeight="1" x14ac:dyDescent="0.25">
      <c r="A57" s="59" t="s">
        <v>299</v>
      </c>
      <c r="B57" s="60" t="s">
        <v>221</v>
      </c>
      <c r="C57" s="61" t="s">
        <v>300</v>
      </c>
      <c r="D57" s="62">
        <f t="shared" ref="D57:I57" si="15">D58</f>
        <v>0</v>
      </c>
      <c r="E57" s="62">
        <f t="shared" si="15"/>
        <v>0</v>
      </c>
      <c r="F57" s="62">
        <f t="shared" si="15"/>
        <v>0</v>
      </c>
      <c r="G57" s="62">
        <f t="shared" si="15"/>
        <v>0</v>
      </c>
      <c r="H57" s="62">
        <f t="shared" si="15"/>
        <v>0</v>
      </c>
      <c r="I57" s="62">
        <f t="shared" si="15"/>
        <v>0</v>
      </c>
      <c r="J57" s="62" t="e">
        <f t="shared" si="3"/>
        <v>#DIV/0!</v>
      </c>
      <c r="K57" s="62" t="e">
        <f t="shared" si="4"/>
        <v>#DIV/0!</v>
      </c>
      <c r="L57" s="62" t="e">
        <f t="shared" si="5"/>
        <v>#DIV/0!</v>
      </c>
      <c r="M57" s="7"/>
    </row>
    <row r="58" spans="1:13" ht="25.5" customHeight="1" x14ac:dyDescent="0.25">
      <c r="A58" s="69" t="s">
        <v>301</v>
      </c>
      <c r="B58" s="70" t="s">
        <v>221</v>
      </c>
      <c r="C58" s="71" t="s">
        <v>302</v>
      </c>
      <c r="D58" s="72">
        <v>0</v>
      </c>
      <c r="E58" s="72">
        <v>0</v>
      </c>
      <c r="F58" s="72">
        <v>0</v>
      </c>
      <c r="G58" s="72"/>
      <c r="H58" s="72"/>
      <c r="I58" s="72">
        <v>0</v>
      </c>
      <c r="J58" s="29" t="e">
        <f t="shared" si="3"/>
        <v>#DIV/0!</v>
      </c>
      <c r="K58" s="29" t="e">
        <f t="shared" si="4"/>
        <v>#DIV/0!</v>
      </c>
      <c r="L58" s="29" t="e">
        <f t="shared" si="5"/>
        <v>#DIV/0!</v>
      </c>
      <c r="M58" s="7"/>
    </row>
    <row r="59" spans="1:13" ht="46.5" customHeight="1" x14ac:dyDescent="0.25">
      <c r="A59" s="59" t="s">
        <v>303</v>
      </c>
      <c r="B59" s="60" t="s">
        <v>221</v>
      </c>
      <c r="C59" s="61" t="s">
        <v>304</v>
      </c>
      <c r="D59" s="62">
        <f t="shared" ref="D59:I59" si="16">D60</f>
        <v>0</v>
      </c>
      <c r="E59" s="62">
        <f t="shared" si="16"/>
        <v>30720200</v>
      </c>
      <c r="F59" s="62">
        <f t="shared" si="16"/>
        <v>2382131.5499999998</v>
      </c>
      <c r="G59" s="62">
        <f t="shared" si="16"/>
        <v>0</v>
      </c>
      <c r="H59" s="62">
        <f t="shared" si="16"/>
        <v>30720200</v>
      </c>
      <c r="I59" s="62">
        <f t="shared" si="16"/>
        <v>2382131.5499999998</v>
      </c>
      <c r="J59" s="62" t="e">
        <f t="shared" si="3"/>
        <v>#DIV/0!</v>
      </c>
      <c r="K59" s="62">
        <f t="shared" si="4"/>
        <v>100</v>
      </c>
      <c r="L59" s="62">
        <f t="shared" si="5"/>
        <v>100</v>
      </c>
      <c r="M59" s="7"/>
    </row>
    <row r="60" spans="1:13" ht="15" customHeight="1" thickBot="1" x14ac:dyDescent="0.3">
      <c r="A60" s="69" t="s">
        <v>305</v>
      </c>
      <c r="B60" s="70" t="s">
        <v>221</v>
      </c>
      <c r="C60" s="71" t="s">
        <v>306</v>
      </c>
      <c r="D60" s="72"/>
      <c r="E60" s="72">
        <v>30720200</v>
      </c>
      <c r="F60" s="72">
        <v>2382131.5499999998</v>
      </c>
      <c r="G60" s="72"/>
      <c r="H60" s="72">
        <v>30720200</v>
      </c>
      <c r="I60" s="72">
        <v>2382131.5499999998</v>
      </c>
      <c r="J60" s="29" t="e">
        <f t="shared" si="3"/>
        <v>#DIV/0!</v>
      </c>
      <c r="K60" s="29">
        <f t="shared" si="4"/>
        <v>100</v>
      </c>
      <c r="L60" s="29">
        <f t="shared" si="5"/>
        <v>100</v>
      </c>
      <c r="M60" s="7"/>
    </row>
    <row r="61" spans="1:13" ht="12.95" customHeight="1" thickBot="1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"/>
    </row>
    <row r="62" spans="1:13" ht="54.75" customHeight="1" thickBot="1" x14ac:dyDescent="0.3">
      <c r="A62" s="42" t="s">
        <v>307</v>
      </c>
      <c r="B62" s="43">
        <v>450</v>
      </c>
      <c r="C62" s="44" t="s">
        <v>20</v>
      </c>
      <c r="D62" s="45">
        <f>Доходы!D9-Расходы!D7</f>
        <v>1878695.4200000167</v>
      </c>
      <c r="E62" s="45">
        <f>Доходы!E9-Расходы!E7</f>
        <v>-380957.06999999285</v>
      </c>
      <c r="F62" s="45">
        <f>Доходы!F9-Расходы!F7</f>
        <v>2259652.4900000095</v>
      </c>
      <c r="G62" s="45">
        <f>Доходы!G9-Расходы!G7</f>
        <v>16757451.360000074</v>
      </c>
      <c r="H62" s="45">
        <f>Доходы!H9-Расходы!H7</f>
        <v>10612069.870000064</v>
      </c>
      <c r="I62" s="45">
        <f>Доходы!I9-Расходы!I7</f>
        <v>6145381.4900000095</v>
      </c>
      <c r="J62" s="45"/>
      <c r="K62" s="45"/>
      <c r="L62" s="45"/>
      <c r="M62" s="7"/>
    </row>
    <row r="63" spans="1:13" hidden="1" x14ac:dyDescent="0.25">
      <c r="A63" s="8"/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H22" sqref="H22:I22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-1878695.42</v>
      </c>
      <c r="E7" s="22">
        <f>E9+E20</f>
        <v>380957.07</v>
      </c>
      <c r="F7" s="29">
        <v>-2259652.4900000002</v>
      </c>
      <c r="G7" s="22">
        <f>G9+G20</f>
        <v>-16757451.359999999</v>
      </c>
      <c r="H7" s="22">
        <f>H9+H20</f>
        <v>-10612069.869999999</v>
      </c>
      <c r="I7" s="22">
        <f>I9+I20</f>
        <v>-6145381.4900000002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/>
      <c r="E9" s="29"/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9"/>
      <c r="E10" s="29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/>
      <c r="E11" s="29"/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/>
      <c r="E12" s="29"/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/>
      <c r="E13" s="29"/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-1878695.42</v>
      </c>
      <c r="E20" s="29">
        <v>380957.07</v>
      </c>
      <c r="F20" s="29">
        <v>-2259652.4900000002</v>
      </c>
      <c r="G20" s="29">
        <v>-16757451.359999999</v>
      </c>
      <c r="H20" s="29">
        <v>-10612069.869999999</v>
      </c>
      <c r="I20" s="29">
        <v>-6145381.4900000002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-1878695.42</v>
      </c>
      <c r="E21" s="29">
        <v>380957.07</v>
      </c>
      <c r="F21" s="29">
        <v>-2259652.4900000002</v>
      </c>
      <c r="G21" s="29">
        <v>-16757451.359999999</v>
      </c>
      <c r="H21" s="29">
        <v>-10612069.869999999</v>
      </c>
      <c r="I21" s="29">
        <v>-6145381.4900000002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-565354894.54999995</v>
      </c>
      <c r="E22" s="29">
        <v>-472728794.55000001</v>
      </c>
      <c r="F22" s="29">
        <v>-92626100</v>
      </c>
      <c r="G22" s="22">
        <f>G23</f>
        <v>-576793572.16999996</v>
      </c>
      <c r="H22" s="22">
        <v>-478412607.76999998</v>
      </c>
      <c r="I22" s="22">
        <v>-98380964.400000006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-565354894.54999995</v>
      </c>
      <c r="E23" s="29">
        <v>-472728794.55000001</v>
      </c>
      <c r="F23" s="29">
        <v>-92626100</v>
      </c>
      <c r="G23" s="22">
        <f>G24</f>
        <v>-576793572.16999996</v>
      </c>
      <c r="H23" s="22">
        <v>-478412607.76999998</v>
      </c>
      <c r="I23" s="22">
        <v>-98380964.400000006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-565354894.54999995</v>
      </c>
      <c r="E24" s="29">
        <v>-472728794.55000001</v>
      </c>
      <c r="F24" s="29">
        <v>-92626100</v>
      </c>
      <c r="G24" s="22">
        <f>G25+G26</f>
        <v>-576793572.16999996</v>
      </c>
      <c r="H24" s="22">
        <v>-478412607.76999998</v>
      </c>
      <c r="I24" s="22">
        <v>-98380964.400000006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-472728794.55000001</v>
      </c>
      <c r="E25" s="29">
        <v>-472728794.55000001</v>
      </c>
      <c r="F25" s="29"/>
      <c r="G25" s="22">
        <v>-478412607.76999998</v>
      </c>
      <c r="H25" s="22">
        <v>-478412607.76999998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-92626100</v>
      </c>
      <c r="E26" s="29" t="s">
        <v>21</v>
      </c>
      <c r="F26" s="29">
        <v>-92626100</v>
      </c>
      <c r="G26" s="22">
        <v>-98380964.400000006</v>
      </c>
      <c r="H26" s="22" t="s">
        <v>21</v>
      </c>
      <c r="I26" s="22">
        <v>-98380964.400000006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563476199.13</v>
      </c>
      <c r="E27" s="29">
        <v>473109751.62</v>
      </c>
      <c r="F27" s="29">
        <v>90366447.510000005</v>
      </c>
      <c r="G27" s="22">
        <f>G28</f>
        <v>560036120.80999994</v>
      </c>
      <c r="H27" s="22">
        <v>467800537.89999998</v>
      </c>
      <c r="I27" s="22">
        <v>92235582.909999996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563476199.13</v>
      </c>
      <c r="E28" s="29">
        <v>473109751.62</v>
      </c>
      <c r="F28" s="29">
        <v>90366447.510000005</v>
      </c>
      <c r="G28" s="22">
        <f>G29</f>
        <v>560036120.80999994</v>
      </c>
      <c r="H28" s="22">
        <v>467800537.89999998</v>
      </c>
      <c r="I28" s="22">
        <v>92235582.909999996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563476199.13</v>
      </c>
      <c r="E29" s="29">
        <v>473109751.62</v>
      </c>
      <c r="F29" s="29">
        <v>90366447.510000005</v>
      </c>
      <c r="G29" s="29">
        <f>G30+G31</f>
        <v>560036120.80999994</v>
      </c>
      <c r="H29" s="22">
        <v>467800537.89999998</v>
      </c>
      <c r="I29" s="22">
        <v>92235582.909999996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473109751.62</v>
      </c>
      <c r="E30" s="29">
        <v>473109751.62</v>
      </c>
      <c r="F30" s="29" t="s">
        <v>21</v>
      </c>
      <c r="G30" s="22">
        <v>467800537.89999998</v>
      </c>
      <c r="H30" s="22">
        <v>467800537.89999998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90366447.510000005</v>
      </c>
      <c r="E31" s="29" t="s">
        <v>21</v>
      </c>
      <c r="F31" s="29">
        <v>90366447.510000005</v>
      </c>
      <c r="G31" s="22">
        <v>92235582.909999996</v>
      </c>
      <c r="H31" s="22" t="s">
        <v>21</v>
      </c>
      <c r="I31" s="22">
        <v>92235582.909999996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2020-03-11T05:58:56Z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